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480" windowHeight="116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G15" i="1"/>
  <c r="F10" i="1"/>
  <c r="G10" i="1"/>
  <c r="G102" i="1"/>
  <c r="H102" i="1"/>
  <c r="I102" i="1"/>
  <c r="F102" i="1"/>
  <c r="G107" i="1"/>
  <c r="G125" i="1" s="1"/>
  <c r="H107" i="1"/>
  <c r="I107" i="1"/>
  <c r="I125" i="1" s="1"/>
  <c r="F107" i="1"/>
  <c r="F125" i="1" s="1"/>
  <c r="H100" i="1"/>
  <c r="I100" i="1"/>
  <c r="I99" i="1"/>
  <c r="H99" i="1"/>
  <c r="G99" i="1"/>
  <c r="F99" i="1"/>
  <c r="G96" i="1"/>
  <c r="H96" i="1"/>
  <c r="I96" i="1"/>
  <c r="F96" i="1"/>
  <c r="G119" i="1"/>
  <c r="F119" i="1"/>
  <c r="G71" i="1"/>
  <c r="H71" i="1"/>
  <c r="I71" i="1"/>
  <c r="H119" i="1"/>
  <c r="I119" i="1"/>
  <c r="H125" i="1"/>
  <c r="G106" i="1"/>
  <c r="H106" i="1"/>
  <c r="I106" i="1"/>
  <c r="F106" i="1"/>
  <c r="G105" i="1"/>
  <c r="G122" i="1" s="1"/>
  <c r="H105" i="1"/>
  <c r="H122" i="1" s="1"/>
  <c r="I105" i="1"/>
  <c r="I122" i="1" s="1"/>
  <c r="F105" i="1"/>
  <c r="F122" i="1" s="1"/>
  <c r="G104" i="1"/>
  <c r="H104" i="1"/>
  <c r="I104" i="1"/>
  <c r="F104" i="1"/>
  <c r="G103" i="1"/>
  <c r="H103" i="1"/>
  <c r="I103" i="1"/>
  <c r="F103" i="1"/>
  <c r="G89" i="1"/>
  <c r="H89" i="1"/>
  <c r="I89" i="1"/>
  <c r="F89" i="1"/>
  <c r="G86" i="1"/>
  <c r="H86" i="1"/>
  <c r="I86" i="1"/>
  <c r="F86" i="1"/>
  <c r="G81" i="1"/>
  <c r="H81" i="1"/>
  <c r="I81" i="1"/>
  <c r="F81" i="1"/>
  <c r="G75" i="1"/>
  <c r="G124" i="1" s="1"/>
  <c r="H75" i="1"/>
  <c r="H124" i="1" s="1"/>
  <c r="I75" i="1"/>
  <c r="I124" i="1" s="1"/>
  <c r="F75" i="1"/>
  <c r="F124" i="1" s="1"/>
  <c r="G74" i="1"/>
  <c r="G123" i="1" s="1"/>
  <c r="H74" i="1"/>
  <c r="H123" i="1" s="1"/>
  <c r="I74" i="1"/>
  <c r="I123" i="1" s="1"/>
  <c r="F74" i="1"/>
  <c r="F123" i="1" s="1"/>
  <c r="G73" i="1"/>
  <c r="G121" i="1" s="1"/>
  <c r="H73" i="1"/>
  <c r="H121" i="1" s="1"/>
  <c r="I73" i="1"/>
  <c r="I121" i="1" s="1"/>
  <c r="F73" i="1"/>
  <c r="F121" i="1" s="1"/>
  <c r="G72" i="1"/>
  <c r="G120" i="1" s="1"/>
  <c r="H72" i="1"/>
  <c r="H120" i="1" s="1"/>
  <c r="I72" i="1"/>
  <c r="I120" i="1" s="1"/>
  <c r="F72" i="1"/>
  <c r="F120" i="1" s="1"/>
  <c r="G66" i="1"/>
  <c r="H66" i="1"/>
  <c r="I66" i="1"/>
  <c r="F66" i="1"/>
  <c r="G63" i="1"/>
  <c r="H63" i="1"/>
  <c r="I63" i="1"/>
  <c r="F63" i="1"/>
  <c r="G58" i="1"/>
  <c r="H58" i="1"/>
  <c r="I58" i="1"/>
  <c r="F58" i="1"/>
  <c r="G50" i="1"/>
  <c r="H50" i="1"/>
  <c r="I50" i="1"/>
  <c r="F50" i="1"/>
  <c r="G45" i="1"/>
  <c r="H45" i="1"/>
  <c r="I45" i="1"/>
  <c r="F45" i="1"/>
  <c r="G39" i="1"/>
  <c r="H39" i="1"/>
  <c r="I39" i="1"/>
  <c r="F39" i="1"/>
  <c r="G33" i="1"/>
  <c r="H33" i="1"/>
  <c r="I33" i="1"/>
  <c r="F33" i="1"/>
  <c r="G27" i="1"/>
  <c r="H27" i="1"/>
  <c r="I27" i="1"/>
  <c r="G100" i="1" l="1"/>
  <c r="F100" i="1"/>
  <c r="F118" i="1"/>
  <c r="G118" i="1"/>
  <c r="H118" i="1"/>
  <c r="I118" i="1"/>
  <c r="F27" i="1"/>
  <c r="G21" i="1"/>
  <c r="H21" i="1"/>
  <c r="I21" i="1"/>
  <c r="F21" i="1"/>
  <c r="G69" i="1"/>
  <c r="H15" i="1"/>
  <c r="H69" i="1" s="1"/>
  <c r="H116" i="1" s="1"/>
  <c r="I15" i="1"/>
  <c r="I69" i="1" s="1"/>
  <c r="I116" i="1" s="1"/>
  <c r="F15" i="1"/>
  <c r="F69" i="1" s="1"/>
  <c r="F116" i="1" s="1"/>
  <c r="G116" i="1" l="1"/>
</calcChain>
</file>

<file path=xl/sharedStrings.xml><?xml version="1.0" encoding="utf-8"?>
<sst xmlns="http://schemas.openxmlformats.org/spreadsheetml/2006/main" count="231" uniqueCount="98">
  <si>
    <t>№</t>
  </si>
  <si>
    <t>з/п</t>
  </si>
  <si>
    <t>Перелік заходів</t>
  </si>
  <si>
    <t>Строк</t>
  </si>
  <si>
    <t>виконання</t>
  </si>
  <si>
    <t>заходу</t>
  </si>
  <si>
    <t>Виконавці</t>
  </si>
  <si>
    <t>Джерела фінансування</t>
  </si>
  <si>
    <t>Орієнтовні обсяги фінансування,</t>
  </si>
  <si>
    <t>тис. гривень</t>
  </si>
  <si>
    <t>Очікуваний результат</t>
  </si>
  <si>
    <t>Всього</t>
  </si>
  <si>
    <t>2021 р.</t>
  </si>
  <si>
    <t>2022 р.</t>
  </si>
  <si>
    <t>2023 р.</t>
  </si>
  <si>
    <t>1. Первинна медична допомога</t>
  </si>
  <si>
    <t>Оплата комунальних послуг та енергоносіїв</t>
  </si>
  <si>
    <t>2021-2023 роки</t>
  </si>
  <si>
    <t>КНП "ЦПМСД"</t>
  </si>
  <si>
    <t>Кошти бюджету Новоукраїнської громади</t>
  </si>
  <si>
    <t>Кошти бюджету Ганнівської громади</t>
  </si>
  <si>
    <t>Кошти бюджету Глодоської громади</t>
  </si>
  <si>
    <t>Кошти бюджету Рівнянської громади</t>
  </si>
  <si>
    <t>Кошти бюджету Соколівської громади</t>
  </si>
  <si>
    <t>Придбання наркотичних  та психотропних засобів</t>
  </si>
  <si>
    <t>Придбання туберкуліну та вакцини проти грипу</t>
  </si>
  <si>
    <t>Забезпечення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</t>
  </si>
  <si>
    <t>Оплата праці з нарахуванням завідувачів та молодшого медичного персоналу ФАП</t>
  </si>
  <si>
    <t>Забезпечення осіб з інвалідністю і дітей з інвалідністю технічними та іншими засобами (памперси)</t>
  </si>
  <si>
    <t>Забезпечення безкоштовним дитячим харчуванням дітей грудного віку та другого року життя, які входять до малозабезпечених сімей</t>
  </si>
  <si>
    <t>Поліпшення матеріально-технічної бази та оснащення</t>
  </si>
  <si>
    <t xml:space="preserve">Проведення протипожежних заходів </t>
  </si>
  <si>
    <t>Інші поточні та капітальні видатки, пов’язані з функціонуванням закладу</t>
  </si>
  <si>
    <t>Придбання глюкометра</t>
  </si>
  <si>
    <t>1.12.</t>
  </si>
  <si>
    <t>Разом</t>
  </si>
  <si>
    <t>в тому числі:</t>
  </si>
  <si>
    <t>2. Вторинний рівень надання медичної допомоги</t>
  </si>
  <si>
    <t>КНП "Новоукраїнська центральна районна лікарня" Новоукраїнської районної ради</t>
  </si>
  <si>
    <t xml:space="preserve">Кошти бюджету Ганнівської громади </t>
  </si>
  <si>
    <t xml:space="preserve">Кошти бюджету Глодоської громади </t>
  </si>
  <si>
    <t xml:space="preserve">Кошти бюджету Рівнянської громади </t>
  </si>
  <si>
    <t>Придбання медикаментів  для проведення обов’язкових профілактичних медоглядів та бактеріологічних досліджень працівників бюджетної сфери</t>
  </si>
  <si>
    <t>Придбання виробів медичного призначення, дезінфікуючих засобів</t>
  </si>
  <si>
    <t>Кошти бюджету Помічнянської громади</t>
  </si>
  <si>
    <t>Проведення ремонтних робіт, протипожежних заходів тощо</t>
  </si>
  <si>
    <t>Інші джерела</t>
  </si>
  <si>
    <t xml:space="preserve">Проведення остаточних розрахунків з придбання комп’ютерного томографа  </t>
  </si>
  <si>
    <t>Кошти бюджету Новоукраїнської району</t>
  </si>
  <si>
    <t xml:space="preserve">Забезпечення киснем хворих інфекційного відділення </t>
  </si>
  <si>
    <t>2021 рік</t>
  </si>
  <si>
    <t>Всього по розділу 2</t>
  </si>
  <si>
    <t>3.1.</t>
  </si>
  <si>
    <t>Відшкодування вартості видатків на лікування хворих на цукровий та нецукровий діабет</t>
  </si>
  <si>
    <t>Забезпечення  препаратами інсуліну хворих на цукровий та нецукровий діабет</t>
  </si>
  <si>
    <t>В тому числі за рахунок субвенції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</si>
  <si>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по розділу 3.</t>
  </si>
  <si>
    <t>4. Підтримка інших закладів охорони здоров’я</t>
  </si>
  <si>
    <t>4.1.</t>
  </si>
  <si>
    <r>
      <t xml:space="preserve">Надання субвенції  Добровеличківській селищній раді на співфінансування </t>
    </r>
    <r>
      <rPr>
        <sz val="11"/>
        <color rgb="FF050505"/>
        <rFont val="Times New Roman"/>
        <family val="1"/>
        <charset val="204"/>
      </rPr>
      <t>монтажних робіт по встановленню кисневої розводки в</t>
    </r>
    <r>
      <rPr>
        <sz val="11"/>
        <color theme="1"/>
        <rFont val="Times New Roman"/>
        <family val="1"/>
        <charset val="204"/>
      </rPr>
      <t xml:space="preserve"> КНП “Добровеличківська лікарня”</t>
    </r>
  </si>
  <si>
    <t>КНП “Добровеличківська лікарня”</t>
  </si>
  <si>
    <r>
      <t xml:space="preserve">Зміцнення матеріальної бази закладу, що надає медичну допомогу мешканцям громади, хворим на </t>
    </r>
    <r>
      <rPr>
        <sz val="11"/>
        <color rgb="FF050505"/>
        <rFont val="Times New Roman"/>
        <family val="1"/>
        <charset val="204"/>
      </rPr>
      <t>COVID-19.</t>
    </r>
    <r>
      <rPr>
        <sz val="11"/>
        <color theme="1"/>
        <rFont val="Times New Roman"/>
        <family val="1"/>
        <charset val="204"/>
      </rPr>
      <t xml:space="preserve"> </t>
    </r>
  </si>
  <si>
    <t>Всього по розділу 4.</t>
  </si>
  <si>
    <t>РАЗОМ</t>
  </si>
  <si>
    <t>на реалізацію програми</t>
  </si>
  <si>
    <t>ЗАХОДИ 
програми розвитку, підтримки комунальних закладів охорони здоров’я 
та надання медичних послуг жителям Новоукраїнської міської територіальної громади понад обсяг, передбачений програмою державних гарантій медичного обслуговування населення, на 2021-2023 роки</t>
  </si>
  <si>
    <t>.</t>
  </si>
  <si>
    <t>Покращення рівня надання якісної первинної медичної допомоги жителям громади.
Оновлення матеріально-технічної бази комунального закладу охорони здоров’я.
Зниження рівня захворюваності, інвалідизації та смертності серед жителів громади та району.
Покращення умов праці медичних працівників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</si>
  <si>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</si>
  <si>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</si>
  <si>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</si>
  <si>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</si>
  <si>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</si>
  <si>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</si>
  <si>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</si>
  <si>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</si>
  <si>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</si>
  <si>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</si>
  <si>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</si>
  <si>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Всього по розділу 1.</t>
  </si>
  <si>
    <t>2.1.</t>
  </si>
  <si>
    <t>Покращення рівня надання якісної медичної допомоги жителям громади і району на вторинному рівні. Оновлення матеріально-технічної бази комунального закладу охорони здоров’я. Зниження рівня захворюваності, інвалідизації та смертності серед жителів громади та району. Покращення умов праці медичних працівників.</t>
  </si>
  <si>
    <t>2.2.</t>
  </si>
  <si>
    <t>2.3.</t>
  </si>
  <si>
    <t>2.4.</t>
  </si>
  <si>
    <t>2.5.</t>
  </si>
  <si>
    <t>2.6.</t>
  </si>
  <si>
    <t>2.7.</t>
  </si>
  <si>
    <t>з них субвенція з державного бюджету</t>
  </si>
  <si>
    <t>Управління соціального захисту та охорони здоров’я</t>
  </si>
  <si>
    <t>Отримання експертних висновків щодо доступності  приміщень, в яких здійснюється лікарська діяльність для осіб з інвалідністю та маломобільних груп населення</t>
  </si>
  <si>
    <t>2.8.</t>
  </si>
  <si>
    <t>Надання населенню медичних послуг понад обсяг, передбачений програмою державних гарантій медичного обслуговування населення для утримання пологового відділення</t>
  </si>
  <si>
    <t xml:space="preserve">Придбання медикаментів </t>
  </si>
  <si>
    <t>Кошти бюджету Новоукраїнського району</t>
  </si>
  <si>
    <t>Додаток 
до рішення Новоукраїнської
міської ради восьмого скликання
від 18 травня 2021 року № 264</t>
  </si>
  <si>
    <t>Секретар міської ради                                                                                                                                                                     Л. Вишневецька</t>
  </si>
  <si>
    <t>3. Інші заходи в сфері охорони здоров’я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</si>
</sst>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50505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top" wrapText="1"/>
    </xf>
    <xf numFmtId="16" fontId="3" fillId="0" borderId="2" xfId="0" applyNumberFormat="1" applyFont="1" applyBorder="1" applyAlignment="1">
      <alignment horizontal="center" vertical="top" wrapText="1"/>
    </xf>
    <xf numFmtId="16" fontId="3" fillId="0" borderId="3" xfId="0" applyNumberFormat="1" applyFont="1" applyBorder="1" applyAlignment="1">
      <alignment horizontal="center" vertical="top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26" zoomScaleNormal="100" workbookViewId="0">
      <selection activeCell="E111" sqref="E111"/>
    </sheetView>
  </sheetViews>
  <sheetFormatPr defaultRowHeight="15" x14ac:dyDescent="0.25"/>
  <cols>
    <col min="1" max="1" width="4.5703125" customWidth="1"/>
    <col min="2" max="2" width="29.28515625" customWidth="1"/>
    <col min="4" max="4" width="12.42578125" customWidth="1"/>
    <col min="5" max="5" width="19.5703125" customWidth="1"/>
    <col min="6" max="6" width="10.140625" customWidth="1"/>
    <col min="7" max="7" width="9.42578125" customWidth="1"/>
    <col min="8" max="8" width="10" customWidth="1"/>
    <col min="9" max="9" width="10.28515625" customWidth="1"/>
    <col min="10" max="10" width="8.85546875" hidden="1" customWidth="1"/>
    <col min="11" max="11" width="15.7109375" customWidth="1"/>
  </cols>
  <sheetData>
    <row r="1" spans="1:11" x14ac:dyDescent="0.25">
      <c r="H1" s="62" t="s">
        <v>95</v>
      </c>
      <c r="I1" s="63"/>
      <c r="J1" s="63"/>
      <c r="K1" s="63"/>
    </row>
    <row r="2" spans="1:11" x14ac:dyDescent="0.25">
      <c r="H2" s="63"/>
      <c r="I2" s="63"/>
      <c r="J2" s="63"/>
      <c r="K2" s="63"/>
    </row>
    <row r="3" spans="1:11" ht="30" customHeight="1" x14ac:dyDescent="0.25">
      <c r="H3" s="63"/>
      <c r="I3" s="63"/>
      <c r="J3" s="63"/>
      <c r="K3" s="63"/>
    </row>
    <row r="4" spans="1:11" ht="76.5" customHeight="1" x14ac:dyDescent="0.25">
      <c r="B4" s="64" t="s">
        <v>65</v>
      </c>
      <c r="C4" s="65"/>
      <c r="D4" s="65"/>
      <c r="E4" s="65"/>
      <c r="F4" s="65"/>
      <c r="G4" s="65"/>
      <c r="H4" s="65"/>
      <c r="I4" s="65"/>
    </row>
    <row r="5" spans="1:11" thickBot="1" x14ac:dyDescent="0.35"/>
    <row r="6" spans="1:11" ht="14.45" customHeight="1" x14ac:dyDescent="0.25">
      <c r="A6" s="10" t="s">
        <v>0</v>
      </c>
      <c r="B6" s="104" t="s">
        <v>2</v>
      </c>
      <c r="C6" s="9" t="s">
        <v>3</v>
      </c>
      <c r="D6" s="104" t="s">
        <v>6</v>
      </c>
      <c r="E6" s="104" t="s">
        <v>7</v>
      </c>
      <c r="F6" s="107" t="s">
        <v>8</v>
      </c>
      <c r="G6" s="108"/>
      <c r="H6" s="108"/>
      <c r="I6" s="108"/>
      <c r="J6" s="108"/>
      <c r="K6" s="66" t="s">
        <v>10</v>
      </c>
    </row>
    <row r="7" spans="1:11" ht="29.25" thickBot="1" x14ac:dyDescent="0.3">
      <c r="A7" s="11" t="s">
        <v>1</v>
      </c>
      <c r="B7" s="105"/>
      <c r="C7" s="16" t="s">
        <v>4</v>
      </c>
      <c r="D7" s="105"/>
      <c r="E7" s="105"/>
      <c r="F7" s="109" t="s">
        <v>9</v>
      </c>
      <c r="G7" s="110"/>
      <c r="H7" s="110"/>
      <c r="I7" s="111"/>
      <c r="J7" s="111"/>
      <c r="K7" s="67"/>
    </row>
    <row r="8" spans="1:11" ht="15.75" thickBot="1" x14ac:dyDescent="0.3">
      <c r="A8" s="1"/>
      <c r="B8" s="106"/>
      <c r="C8" s="13" t="s">
        <v>5</v>
      </c>
      <c r="D8" s="106"/>
      <c r="E8" s="106"/>
      <c r="F8" s="13" t="s">
        <v>11</v>
      </c>
      <c r="G8" s="13" t="s">
        <v>12</v>
      </c>
      <c r="H8" s="12" t="s">
        <v>13</v>
      </c>
      <c r="I8" s="23" t="s">
        <v>14</v>
      </c>
      <c r="J8" s="71"/>
      <c r="K8" s="72"/>
    </row>
    <row r="9" spans="1:11" ht="24.6" customHeight="1" thickBot="1" x14ac:dyDescent="0.3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70"/>
    </row>
    <row r="10" spans="1:11" ht="42" customHeight="1" thickBot="1" x14ac:dyDescent="0.3">
      <c r="A10" s="82" t="s">
        <v>68</v>
      </c>
      <c r="B10" s="76" t="s">
        <v>16</v>
      </c>
      <c r="C10" s="79" t="s">
        <v>17</v>
      </c>
      <c r="D10" s="79" t="s">
        <v>18</v>
      </c>
      <c r="E10" s="3" t="s">
        <v>19</v>
      </c>
      <c r="F10" s="33">
        <f>G10+H10+I10</f>
        <v>1182.921</v>
      </c>
      <c r="G10" s="33">
        <f>300+96.921</f>
        <v>396.92099999999999</v>
      </c>
      <c r="H10" s="39">
        <v>386</v>
      </c>
      <c r="I10" s="39">
        <v>400</v>
      </c>
      <c r="J10" s="25"/>
      <c r="K10" s="85" t="s">
        <v>67</v>
      </c>
    </row>
    <row r="11" spans="1:11" ht="33" customHeight="1" thickBot="1" x14ac:dyDescent="0.3">
      <c r="A11" s="83"/>
      <c r="B11" s="77"/>
      <c r="C11" s="80"/>
      <c r="D11" s="80"/>
      <c r="E11" s="3" t="s">
        <v>20</v>
      </c>
      <c r="F11" s="7">
        <v>96.563000000000002</v>
      </c>
      <c r="G11" s="7">
        <v>96.563000000000002</v>
      </c>
      <c r="H11" s="7">
        <v>0</v>
      </c>
      <c r="I11" s="7">
        <v>0</v>
      </c>
      <c r="J11" s="24"/>
      <c r="K11" s="86"/>
    </row>
    <row r="12" spans="1:11" ht="33" customHeight="1" thickBot="1" x14ac:dyDescent="0.3">
      <c r="A12" s="83"/>
      <c r="B12" s="77"/>
      <c r="C12" s="80"/>
      <c r="D12" s="80"/>
      <c r="E12" s="3" t="s">
        <v>21</v>
      </c>
      <c r="F12" s="32">
        <v>9.0500000000000007</v>
      </c>
      <c r="G12" s="7">
        <v>9.0500000000000007</v>
      </c>
      <c r="H12" s="7">
        <v>0</v>
      </c>
      <c r="I12" s="7">
        <v>0</v>
      </c>
      <c r="J12" s="24" t="s">
        <v>66</v>
      </c>
      <c r="K12" s="86"/>
    </row>
    <row r="13" spans="1:11" ht="33" customHeight="1" thickBot="1" x14ac:dyDescent="0.3">
      <c r="A13" s="83"/>
      <c r="B13" s="77"/>
      <c r="C13" s="80"/>
      <c r="D13" s="80"/>
      <c r="E13" s="3" t="s">
        <v>22</v>
      </c>
      <c r="F13" s="39">
        <v>260</v>
      </c>
      <c r="G13" s="39">
        <v>260</v>
      </c>
      <c r="H13" s="7">
        <v>0</v>
      </c>
      <c r="I13" s="7">
        <v>0</v>
      </c>
      <c r="J13" s="24"/>
      <c r="K13" s="86"/>
    </row>
    <row r="14" spans="1:11" ht="42.6" customHeight="1" thickBot="1" x14ac:dyDescent="0.3">
      <c r="A14" s="83"/>
      <c r="B14" s="77"/>
      <c r="C14" s="80"/>
      <c r="D14" s="80"/>
      <c r="E14" s="3" t="s">
        <v>23</v>
      </c>
      <c r="F14" s="7">
        <v>5.3440000000000003</v>
      </c>
      <c r="G14" s="7">
        <v>5.3440000000000003</v>
      </c>
      <c r="H14" s="7">
        <v>0</v>
      </c>
      <c r="I14" s="7">
        <v>0</v>
      </c>
      <c r="J14" s="14"/>
      <c r="K14" s="86"/>
    </row>
    <row r="15" spans="1:11" ht="15.75" thickBot="1" x14ac:dyDescent="0.3">
      <c r="A15" s="84"/>
      <c r="B15" s="78"/>
      <c r="C15" s="81"/>
      <c r="D15" s="81"/>
      <c r="E15" s="3" t="s">
        <v>11</v>
      </c>
      <c r="F15" s="7">
        <f>F10+F11+F12+F13+F14</f>
        <v>1553.8780000000002</v>
      </c>
      <c r="G15" s="33">
        <f>G10+G11+G12+G13+G14</f>
        <v>767.87800000000004</v>
      </c>
      <c r="H15" s="7">
        <f t="shared" ref="H15:I15" si="0">H10+H11+H12+H13+H14</f>
        <v>386</v>
      </c>
      <c r="I15" s="7">
        <f t="shared" si="0"/>
        <v>400</v>
      </c>
      <c r="J15" s="14"/>
      <c r="K15" s="86"/>
    </row>
    <row r="16" spans="1:11" ht="48" customHeight="1" thickBot="1" x14ac:dyDescent="0.3">
      <c r="A16" s="82" t="s">
        <v>69</v>
      </c>
      <c r="B16" s="76" t="s">
        <v>24</v>
      </c>
      <c r="C16" s="79" t="s">
        <v>17</v>
      </c>
      <c r="D16" s="79" t="s">
        <v>18</v>
      </c>
      <c r="E16" s="3" t="s">
        <v>19</v>
      </c>
      <c r="F16" s="39">
        <v>65</v>
      </c>
      <c r="G16" s="39">
        <v>15</v>
      </c>
      <c r="H16" s="39">
        <v>23</v>
      </c>
      <c r="I16" s="39">
        <v>27</v>
      </c>
      <c r="J16" s="14"/>
      <c r="K16" s="86"/>
    </row>
    <row r="17" spans="1:11" ht="31.9" customHeight="1" thickBot="1" x14ac:dyDescent="0.3">
      <c r="A17" s="83"/>
      <c r="B17" s="77"/>
      <c r="C17" s="80"/>
      <c r="D17" s="80"/>
      <c r="E17" s="3" t="s">
        <v>20</v>
      </c>
      <c r="F17" s="39">
        <v>5</v>
      </c>
      <c r="G17" s="39">
        <v>5</v>
      </c>
      <c r="H17" s="7">
        <v>0</v>
      </c>
      <c r="I17" s="7">
        <v>0</v>
      </c>
      <c r="J17" s="14"/>
      <c r="K17" s="86"/>
    </row>
    <row r="18" spans="1:11" ht="33.6" customHeight="1" thickBot="1" x14ac:dyDescent="0.3">
      <c r="A18" s="83"/>
      <c r="B18" s="77"/>
      <c r="C18" s="80"/>
      <c r="D18" s="80"/>
      <c r="E18" s="3" t="s">
        <v>21</v>
      </c>
      <c r="F18" s="39">
        <v>5</v>
      </c>
      <c r="G18" s="39">
        <v>5</v>
      </c>
      <c r="H18" s="7">
        <v>0</v>
      </c>
      <c r="I18" s="7">
        <v>0</v>
      </c>
      <c r="J18" s="14"/>
      <c r="K18" s="86"/>
    </row>
    <row r="19" spans="1:11" ht="32.450000000000003" customHeight="1" thickBot="1" x14ac:dyDescent="0.3">
      <c r="A19" s="83"/>
      <c r="B19" s="77"/>
      <c r="C19" s="80"/>
      <c r="D19" s="80"/>
      <c r="E19" s="3" t="s">
        <v>22</v>
      </c>
      <c r="F19" s="39">
        <v>7</v>
      </c>
      <c r="G19" s="39">
        <v>7</v>
      </c>
      <c r="H19" s="7">
        <v>0</v>
      </c>
      <c r="I19" s="7">
        <v>0</v>
      </c>
      <c r="J19" s="14"/>
      <c r="K19" s="86"/>
    </row>
    <row r="20" spans="1:11" ht="41.45" customHeight="1" thickBot="1" x14ac:dyDescent="0.3">
      <c r="A20" s="83"/>
      <c r="B20" s="77"/>
      <c r="C20" s="80"/>
      <c r="D20" s="80"/>
      <c r="E20" s="3" t="s">
        <v>23</v>
      </c>
      <c r="F20" s="7">
        <v>0.5</v>
      </c>
      <c r="G20" s="7">
        <v>0.5</v>
      </c>
      <c r="H20" s="7">
        <v>0</v>
      </c>
      <c r="I20" s="7">
        <v>0</v>
      </c>
      <c r="J20" s="14"/>
      <c r="K20" s="86"/>
    </row>
    <row r="21" spans="1:11" ht="15.75" thickBot="1" x14ac:dyDescent="0.3">
      <c r="A21" s="84"/>
      <c r="B21" s="78"/>
      <c r="C21" s="81"/>
      <c r="D21" s="81"/>
      <c r="E21" s="3" t="s">
        <v>11</v>
      </c>
      <c r="F21" s="7">
        <f>F16+F17+F18+F19+F20</f>
        <v>82.5</v>
      </c>
      <c r="G21" s="7">
        <f t="shared" ref="G21:I21" si="1">G16+G17+G18+G19+G20</f>
        <v>32.5</v>
      </c>
      <c r="H21" s="39">
        <f t="shared" si="1"/>
        <v>23</v>
      </c>
      <c r="I21" s="39">
        <f t="shared" si="1"/>
        <v>27</v>
      </c>
      <c r="J21" s="14"/>
      <c r="K21" s="15"/>
    </row>
    <row r="22" spans="1:11" ht="43.5" customHeight="1" thickBot="1" x14ac:dyDescent="0.3">
      <c r="A22" s="73" t="s">
        <v>70</v>
      </c>
      <c r="B22" s="76" t="s">
        <v>25</v>
      </c>
      <c r="C22" s="79" t="s">
        <v>17</v>
      </c>
      <c r="D22" s="79" t="s">
        <v>18</v>
      </c>
      <c r="E22" s="3" t="s">
        <v>19</v>
      </c>
      <c r="F22" s="39">
        <v>90</v>
      </c>
      <c r="G22" s="39">
        <v>40</v>
      </c>
      <c r="H22" s="39">
        <v>20</v>
      </c>
      <c r="I22" s="39">
        <v>30</v>
      </c>
      <c r="J22" s="14"/>
      <c r="K22" s="15"/>
    </row>
    <row r="23" spans="1:11" ht="33" customHeight="1" thickBot="1" x14ac:dyDescent="0.3">
      <c r="A23" s="74"/>
      <c r="B23" s="77"/>
      <c r="C23" s="80"/>
      <c r="D23" s="80"/>
      <c r="E23" s="3" t="s">
        <v>20</v>
      </c>
      <c r="F23" s="39">
        <v>20</v>
      </c>
      <c r="G23" s="39">
        <v>20</v>
      </c>
      <c r="H23" s="7">
        <v>0</v>
      </c>
      <c r="I23" s="7">
        <v>0</v>
      </c>
      <c r="J23" s="14"/>
      <c r="K23" s="15"/>
    </row>
    <row r="24" spans="1:11" ht="30" customHeight="1" thickBot="1" x14ac:dyDescent="0.3">
      <c r="A24" s="74"/>
      <c r="B24" s="77"/>
      <c r="C24" s="80"/>
      <c r="D24" s="80"/>
      <c r="E24" s="3" t="s">
        <v>21</v>
      </c>
      <c r="F24" s="39">
        <v>5</v>
      </c>
      <c r="G24" s="39">
        <v>5</v>
      </c>
      <c r="H24" s="7">
        <v>0</v>
      </c>
      <c r="I24" s="7">
        <v>0</v>
      </c>
      <c r="J24" s="14"/>
      <c r="K24" s="15"/>
    </row>
    <row r="25" spans="1:11" ht="32.450000000000003" customHeight="1" thickBot="1" x14ac:dyDescent="0.3">
      <c r="A25" s="74"/>
      <c r="B25" s="77"/>
      <c r="C25" s="80"/>
      <c r="D25" s="80"/>
      <c r="E25" s="3" t="s">
        <v>22</v>
      </c>
      <c r="F25" s="39">
        <v>30</v>
      </c>
      <c r="G25" s="39">
        <v>30</v>
      </c>
      <c r="H25" s="7">
        <v>0</v>
      </c>
      <c r="I25" s="7">
        <v>0</v>
      </c>
      <c r="J25" s="14"/>
      <c r="K25" s="15"/>
    </row>
    <row r="26" spans="1:11" ht="42" customHeight="1" thickBot="1" x14ac:dyDescent="0.3">
      <c r="A26" s="74"/>
      <c r="B26" s="77"/>
      <c r="C26" s="80"/>
      <c r="D26" s="80"/>
      <c r="E26" s="3" t="s">
        <v>23</v>
      </c>
      <c r="F26" s="39">
        <v>1</v>
      </c>
      <c r="G26" s="39">
        <v>1</v>
      </c>
      <c r="H26" s="7">
        <v>0</v>
      </c>
      <c r="I26" s="7">
        <v>0</v>
      </c>
      <c r="J26" s="14"/>
      <c r="K26" s="15"/>
    </row>
    <row r="27" spans="1:11" ht="15.75" thickBot="1" x14ac:dyDescent="0.3">
      <c r="A27" s="75"/>
      <c r="B27" s="78"/>
      <c r="C27" s="81"/>
      <c r="D27" s="81"/>
      <c r="E27" s="3" t="s">
        <v>11</v>
      </c>
      <c r="F27" s="39">
        <f>F22+F23+F24+F25+F26</f>
        <v>146</v>
      </c>
      <c r="G27" s="39">
        <f t="shared" ref="G27:I27" si="2">G22+G23+G24+G25+G26</f>
        <v>96</v>
      </c>
      <c r="H27" s="39">
        <f t="shared" si="2"/>
        <v>20</v>
      </c>
      <c r="I27" s="39">
        <f t="shared" si="2"/>
        <v>30</v>
      </c>
      <c r="J27" s="14"/>
      <c r="K27" s="15"/>
    </row>
    <row r="28" spans="1:11" ht="44.25" customHeight="1" thickBot="1" x14ac:dyDescent="0.3">
      <c r="A28" s="73" t="s">
        <v>71</v>
      </c>
      <c r="B28" s="76" t="s">
        <v>26</v>
      </c>
      <c r="C28" s="79" t="s">
        <v>17</v>
      </c>
      <c r="D28" s="79" t="s">
        <v>18</v>
      </c>
      <c r="E28" s="3" t="s">
        <v>19</v>
      </c>
      <c r="F28" s="39">
        <v>90</v>
      </c>
      <c r="G28" s="39">
        <v>25</v>
      </c>
      <c r="H28" s="39">
        <v>30</v>
      </c>
      <c r="I28" s="39">
        <v>35</v>
      </c>
      <c r="J28" s="14"/>
      <c r="K28" s="15"/>
    </row>
    <row r="29" spans="1:11" ht="33" customHeight="1" thickBot="1" x14ac:dyDescent="0.3">
      <c r="A29" s="74"/>
      <c r="B29" s="77"/>
      <c r="C29" s="80"/>
      <c r="D29" s="80"/>
      <c r="E29" s="3" t="s">
        <v>20</v>
      </c>
      <c r="F29" s="39">
        <v>12</v>
      </c>
      <c r="G29" s="39">
        <v>12</v>
      </c>
      <c r="H29" s="7">
        <v>0</v>
      </c>
      <c r="I29" s="7">
        <v>0</v>
      </c>
      <c r="J29" s="14"/>
      <c r="K29" s="15"/>
    </row>
    <row r="30" spans="1:11" ht="31.5" customHeight="1" thickBot="1" x14ac:dyDescent="0.3">
      <c r="A30" s="74"/>
      <c r="B30" s="77"/>
      <c r="C30" s="80"/>
      <c r="D30" s="80"/>
      <c r="E30" s="3" t="s">
        <v>21</v>
      </c>
      <c r="F30" s="39">
        <v>3</v>
      </c>
      <c r="G30" s="39">
        <v>3</v>
      </c>
      <c r="H30" s="7">
        <v>0</v>
      </c>
      <c r="I30" s="7">
        <v>0</v>
      </c>
      <c r="J30" s="14"/>
      <c r="K30" s="15"/>
    </row>
    <row r="31" spans="1:11" ht="33" customHeight="1" thickBot="1" x14ac:dyDescent="0.3">
      <c r="A31" s="74"/>
      <c r="B31" s="77"/>
      <c r="C31" s="80"/>
      <c r="D31" s="80"/>
      <c r="E31" s="3" t="s">
        <v>22</v>
      </c>
      <c r="F31" s="39">
        <v>15</v>
      </c>
      <c r="G31" s="39">
        <v>15</v>
      </c>
      <c r="H31" s="7">
        <v>0</v>
      </c>
      <c r="I31" s="7">
        <v>0</v>
      </c>
      <c r="J31" s="14"/>
      <c r="K31" s="15"/>
    </row>
    <row r="32" spans="1:11" ht="46.5" customHeight="1" thickBot="1" x14ac:dyDescent="0.3">
      <c r="A32" s="74"/>
      <c r="B32" s="77"/>
      <c r="C32" s="80"/>
      <c r="D32" s="80"/>
      <c r="E32" s="3" t="s">
        <v>23</v>
      </c>
      <c r="F32" s="7">
        <v>9.6</v>
      </c>
      <c r="G32" s="7">
        <v>9.6</v>
      </c>
      <c r="H32" s="7">
        <v>0</v>
      </c>
      <c r="I32" s="7">
        <v>0</v>
      </c>
      <c r="J32" s="14"/>
      <c r="K32" s="15"/>
    </row>
    <row r="33" spans="1:11" ht="15.75" thickBot="1" x14ac:dyDescent="0.3">
      <c r="A33" s="75"/>
      <c r="B33" s="78"/>
      <c r="C33" s="81"/>
      <c r="D33" s="81"/>
      <c r="E33" s="3" t="s">
        <v>11</v>
      </c>
      <c r="F33" s="7">
        <f>F28+F29+F30+F31+F32</f>
        <v>129.6</v>
      </c>
      <c r="G33" s="7">
        <f t="shared" ref="G33:I33" si="3">G28+G29+G30+G31+G32</f>
        <v>64.599999999999994</v>
      </c>
      <c r="H33" s="39">
        <f t="shared" si="3"/>
        <v>30</v>
      </c>
      <c r="I33" s="39">
        <f t="shared" si="3"/>
        <v>35</v>
      </c>
      <c r="J33" s="14"/>
      <c r="K33" s="15"/>
    </row>
    <row r="34" spans="1:11" ht="45.75" customHeight="1" thickBot="1" x14ac:dyDescent="0.3">
      <c r="A34" s="73" t="s">
        <v>72</v>
      </c>
      <c r="B34" s="76" t="s">
        <v>27</v>
      </c>
      <c r="C34" s="79" t="s">
        <v>17</v>
      </c>
      <c r="D34" s="79" t="s">
        <v>18</v>
      </c>
      <c r="E34" s="3" t="s">
        <v>19</v>
      </c>
      <c r="F34" s="7">
        <v>471.50900000000001</v>
      </c>
      <c r="G34" s="33">
        <v>471.50900000000001</v>
      </c>
      <c r="H34" s="7">
        <v>0</v>
      </c>
      <c r="I34" s="7">
        <v>0</v>
      </c>
      <c r="J34" s="14"/>
      <c r="K34" s="15"/>
    </row>
    <row r="35" spans="1:11" ht="33" customHeight="1" thickBot="1" x14ac:dyDescent="0.3">
      <c r="A35" s="74"/>
      <c r="B35" s="77"/>
      <c r="C35" s="80"/>
      <c r="D35" s="80"/>
      <c r="E35" s="3" t="s">
        <v>20</v>
      </c>
      <c r="F35" s="7">
        <v>840.41</v>
      </c>
      <c r="G35" s="7">
        <v>840.41</v>
      </c>
      <c r="H35" s="7">
        <v>0</v>
      </c>
      <c r="I35" s="7">
        <v>0</v>
      </c>
      <c r="J35" s="14"/>
      <c r="K35" s="15"/>
    </row>
    <row r="36" spans="1:11" ht="29.45" customHeight="1" thickBot="1" x14ac:dyDescent="0.3">
      <c r="A36" s="74"/>
      <c r="B36" s="77"/>
      <c r="C36" s="80"/>
      <c r="D36" s="80"/>
      <c r="E36" s="3" t="s">
        <v>21</v>
      </c>
      <c r="F36" s="7">
        <v>189.95</v>
      </c>
      <c r="G36" s="7">
        <v>189.95</v>
      </c>
      <c r="H36" s="7">
        <v>0</v>
      </c>
      <c r="I36" s="7">
        <v>0</v>
      </c>
      <c r="J36" s="14"/>
      <c r="K36" s="15"/>
    </row>
    <row r="37" spans="1:11" ht="33" customHeight="1" thickBot="1" x14ac:dyDescent="0.3">
      <c r="A37" s="74"/>
      <c r="B37" s="77"/>
      <c r="C37" s="80"/>
      <c r="D37" s="80"/>
      <c r="E37" s="3" t="s">
        <v>22</v>
      </c>
      <c r="F37" s="39">
        <v>330</v>
      </c>
      <c r="G37" s="39">
        <v>330</v>
      </c>
      <c r="H37" s="7">
        <v>0</v>
      </c>
      <c r="I37" s="7">
        <v>0</v>
      </c>
      <c r="J37" s="14"/>
      <c r="K37" s="15"/>
    </row>
    <row r="38" spans="1:11" ht="48.75" customHeight="1" thickBot="1" x14ac:dyDescent="0.3">
      <c r="A38" s="74"/>
      <c r="B38" s="77"/>
      <c r="C38" s="80"/>
      <c r="D38" s="80"/>
      <c r="E38" s="3" t="s">
        <v>23</v>
      </c>
      <c r="F38" s="7">
        <v>158.75</v>
      </c>
      <c r="G38" s="7">
        <v>158.75</v>
      </c>
      <c r="H38" s="7">
        <v>0</v>
      </c>
      <c r="I38" s="7">
        <v>0</v>
      </c>
      <c r="J38" s="14"/>
      <c r="K38" s="15"/>
    </row>
    <row r="39" spans="1:11" ht="15.75" thickBot="1" x14ac:dyDescent="0.3">
      <c r="A39" s="75"/>
      <c r="B39" s="78"/>
      <c r="C39" s="81"/>
      <c r="D39" s="81"/>
      <c r="E39" s="3" t="s">
        <v>11</v>
      </c>
      <c r="F39" s="7">
        <f>F34+F35+F36+F37+F38</f>
        <v>1990.6189999999999</v>
      </c>
      <c r="G39" s="7">
        <f t="shared" ref="G39:I39" si="4">G34+G35+G36+G37+G38</f>
        <v>1990.6189999999999</v>
      </c>
      <c r="H39" s="7">
        <f t="shared" si="4"/>
        <v>0</v>
      </c>
      <c r="I39" s="7">
        <f t="shared" si="4"/>
        <v>0</v>
      </c>
      <c r="J39" s="14"/>
      <c r="K39" s="15"/>
    </row>
    <row r="40" spans="1:11" ht="45.75" customHeight="1" thickBot="1" x14ac:dyDescent="0.3">
      <c r="A40" s="73" t="s">
        <v>73</v>
      </c>
      <c r="B40" s="76" t="s">
        <v>28</v>
      </c>
      <c r="C40" s="79" t="s">
        <v>17</v>
      </c>
      <c r="D40" s="79" t="s">
        <v>18</v>
      </c>
      <c r="E40" s="3" t="s">
        <v>19</v>
      </c>
      <c r="F40" s="39">
        <v>35</v>
      </c>
      <c r="G40" s="39">
        <v>10</v>
      </c>
      <c r="H40" s="39">
        <v>12</v>
      </c>
      <c r="I40" s="39">
        <v>13</v>
      </c>
      <c r="J40" s="14"/>
      <c r="K40" s="15"/>
    </row>
    <row r="41" spans="1:11" ht="32.25" customHeight="1" thickBot="1" x14ac:dyDescent="0.3">
      <c r="A41" s="74"/>
      <c r="B41" s="77"/>
      <c r="C41" s="80"/>
      <c r="D41" s="80"/>
      <c r="E41" s="3" t="s">
        <v>20</v>
      </c>
      <c r="F41" s="7">
        <v>1.8</v>
      </c>
      <c r="G41" s="7">
        <v>1.8</v>
      </c>
      <c r="H41" s="7">
        <v>0</v>
      </c>
      <c r="I41" s="7">
        <v>0</v>
      </c>
      <c r="J41" s="14"/>
      <c r="K41" s="15"/>
    </row>
    <row r="42" spans="1:11" ht="32.25" customHeight="1" thickBot="1" x14ac:dyDescent="0.3">
      <c r="A42" s="74"/>
      <c r="B42" s="77"/>
      <c r="C42" s="80"/>
      <c r="D42" s="80"/>
      <c r="E42" s="3" t="s">
        <v>21</v>
      </c>
      <c r="F42" s="39">
        <v>1</v>
      </c>
      <c r="G42" s="39">
        <v>1</v>
      </c>
      <c r="H42" s="7">
        <v>0</v>
      </c>
      <c r="I42" s="7">
        <v>0</v>
      </c>
      <c r="J42" s="14"/>
      <c r="K42" s="15"/>
    </row>
    <row r="43" spans="1:11" ht="36.75" customHeight="1" thickBot="1" x14ac:dyDescent="0.3">
      <c r="A43" s="74"/>
      <c r="B43" s="77"/>
      <c r="C43" s="80"/>
      <c r="D43" s="80"/>
      <c r="E43" s="3" t="s">
        <v>22</v>
      </c>
      <c r="F43" s="39">
        <v>5</v>
      </c>
      <c r="G43" s="39">
        <v>5</v>
      </c>
      <c r="H43" s="7">
        <v>0</v>
      </c>
      <c r="I43" s="7">
        <v>0</v>
      </c>
      <c r="J43" s="14"/>
      <c r="K43" s="15"/>
    </row>
    <row r="44" spans="1:11" ht="49.5" customHeight="1" thickBot="1" x14ac:dyDescent="0.3">
      <c r="A44" s="74"/>
      <c r="B44" s="77"/>
      <c r="C44" s="80"/>
      <c r="D44" s="80"/>
      <c r="E44" s="3" t="s">
        <v>23</v>
      </c>
      <c r="F44" s="7">
        <v>9.6</v>
      </c>
      <c r="G44" s="7">
        <v>9.6</v>
      </c>
      <c r="H44" s="7">
        <v>0</v>
      </c>
      <c r="I44" s="7">
        <v>0</v>
      </c>
      <c r="J44" s="14"/>
      <c r="K44" s="15"/>
    </row>
    <row r="45" spans="1:11" ht="15.75" thickBot="1" x14ac:dyDescent="0.3">
      <c r="A45" s="75"/>
      <c r="B45" s="78"/>
      <c r="C45" s="81"/>
      <c r="D45" s="81"/>
      <c r="E45" s="3" t="s">
        <v>11</v>
      </c>
      <c r="F45" s="7">
        <f>F40+F41+F42+F43+F44</f>
        <v>52.4</v>
      </c>
      <c r="G45" s="7">
        <f t="shared" ref="G45:I45" si="5">G40+G41+G42+G43+G44</f>
        <v>27.4</v>
      </c>
      <c r="H45" s="39">
        <f t="shared" si="5"/>
        <v>12</v>
      </c>
      <c r="I45" s="39">
        <f t="shared" si="5"/>
        <v>13</v>
      </c>
      <c r="J45" s="14"/>
      <c r="K45" s="15"/>
    </row>
    <row r="46" spans="1:11" ht="47.25" customHeight="1" thickBot="1" x14ac:dyDescent="0.3">
      <c r="A46" s="73" t="s">
        <v>74</v>
      </c>
      <c r="B46" s="76" t="s">
        <v>29</v>
      </c>
      <c r="C46" s="79" t="s">
        <v>17</v>
      </c>
      <c r="D46" s="79" t="s">
        <v>18</v>
      </c>
      <c r="E46" s="3" t="s">
        <v>19</v>
      </c>
      <c r="F46" s="39">
        <v>15</v>
      </c>
      <c r="G46" s="39">
        <v>4</v>
      </c>
      <c r="H46" s="39">
        <v>5</v>
      </c>
      <c r="I46" s="39">
        <v>6</v>
      </c>
      <c r="J46" s="14"/>
      <c r="K46" s="15"/>
    </row>
    <row r="47" spans="1:11" ht="35.25" customHeight="1" thickBot="1" x14ac:dyDescent="0.3">
      <c r="A47" s="74"/>
      <c r="B47" s="77"/>
      <c r="C47" s="80"/>
      <c r="D47" s="80"/>
      <c r="E47" s="3" t="s">
        <v>20</v>
      </c>
      <c r="F47" s="39">
        <v>2</v>
      </c>
      <c r="G47" s="39">
        <v>2</v>
      </c>
      <c r="H47" s="7">
        <v>0</v>
      </c>
      <c r="I47" s="7">
        <v>0</v>
      </c>
      <c r="J47" s="14"/>
      <c r="K47" s="15"/>
    </row>
    <row r="48" spans="1:11" ht="32.450000000000003" customHeight="1" thickBot="1" x14ac:dyDescent="0.3">
      <c r="A48" s="74"/>
      <c r="B48" s="77"/>
      <c r="C48" s="80"/>
      <c r="D48" s="80"/>
      <c r="E48" s="3" t="s">
        <v>21</v>
      </c>
      <c r="F48" s="39">
        <v>1</v>
      </c>
      <c r="G48" s="39">
        <v>1</v>
      </c>
      <c r="H48" s="7">
        <v>0</v>
      </c>
      <c r="I48" s="7">
        <v>0</v>
      </c>
      <c r="J48" s="14"/>
      <c r="K48" s="15"/>
    </row>
    <row r="49" spans="1:11" ht="30" customHeight="1" thickBot="1" x14ac:dyDescent="0.3">
      <c r="A49" s="74"/>
      <c r="B49" s="77"/>
      <c r="C49" s="80"/>
      <c r="D49" s="80"/>
      <c r="E49" s="3" t="s">
        <v>22</v>
      </c>
      <c r="F49" s="39">
        <v>3</v>
      </c>
      <c r="G49" s="39">
        <v>3</v>
      </c>
      <c r="H49" s="7">
        <v>0</v>
      </c>
      <c r="I49" s="7">
        <v>0</v>
      </c>
      <c r="J49" s="14"/>
      <c r="K49" s="15"/>
    </row>
    <row r="50" spans="1:11" ht="15.75" thickBot="1" x14ac:dyDescent="0.3">
      <c r="A50" s="75"/>
      <c r="B50" s="78"/>
      <c r="C50" s="81"/>
      <c r="D50" s="81"/>
      <c r="E50" s="3" t="s">
        <v>11</v>
      </c>
      <c r="F50" s="39">
        <f>F46+F47+F48+F49</f>
        <v>21</v>
      </c>
      <c r="G50" s="39">
        <f t="shared" ref="G50:I50" si="6">G46+G47+G48+G49</f>
        <v>10</v>
      </c>
      <c r="H50" s="39">
        <f t="shared" si="6"/>
        <v>5</v>
      </c>
      <c r="I50" s="39">
        <f t="shared" si="6"/>
        <v>6</v>
      </c>
      <c r="J50" s="14"/>
      <c r="K50" s="15"/>
    </row>
    <row r="51" spans="1:11" ht="44.25" customHeight="1" thickBot="1" x14ac:dyDescent="0.3">
      <c r="A51" s="73" t="s">
        <v>75</v>
      </c>
      <c r="B51" s="76" t="s">
        <v>30</v>
      </c>
      <c r="C51" s="79" t="s">
        <v>17</v>
      </c>
      <c r="D51" s="79" t="s">
        <v>18</v>
      </c>
      <c r="E51" s="3" t="s">
        <v>19</v>
      </c>
      <c r="F51" s="39">
        <v>90</v>
      </c>
      <c r="G51" s="39">
        <v>20</v>
      </c>
      <c r="H51" s="39">
        <v>30</v>
      </c>
      <c r="I51" s="39">
        <v>40</v>
      </c>
      <c r="J51" s="14"/>
      <c r="K51" s="15"/>
    </row>
    <row r="52" spans="1:11" ht="33" customHeight="1" thickBot="1" x14ac:dyDescent="0.3">
      <c r="A52" s="74"/>
      <c r="B52" s="77"/>
      <c r="C52" s="80"/>
      <c r="D52" s="80"/>
      <c r="E52" s="3" t="s">
        <v>20</v>
      </c>
      <c r="F52" s="39">
        <v>15</v>
      </c>
      <c r="G52" s="39">
        <v>15</v>
      </c>
      <c r="H52" s="7">
        <v>0</v>
      </c>
      <c r="I52" s="7">
        <v>0</v>
      </c>
      <c r="J52" s="14"/>
      <c r="K52" s="15"/>
    </row>
    <row r="53" spans="1:11" ht="31.5" customHeight="1" thickBot="1" x14ac:dyDescent="0.3">
      <c r="A53" s="74"/>
      <c r="B53" s="77"/>
      <c r="C53" s="80"/>
      <c r="D53" s="80"/>
      <c r="E53" s="3" t="s">
        <v>21</v>
      </c>
      <c r="F53" s="7">
        <v>0</v>
      </c>
      <c r="G53" s="7">
        <v>0</v>
      </c>
      <c r="H53" s="7">
        <v>0</v>
      </c>
      <c r="I53" s="7">
        <v>0</v>
      </c>
      <c r="J53" s="14"/>
      <c r="K53" s="15"/>
    </row>
    <row r="54" spans="1:11" ht="16.5" customHeight="1" x14ac:dyDescent="0.25">
      <c r="A54" s="74"/>
      <c r="B54" s="77"/>
      <c r="C54" s="80"/>
      <c r="D54" s="80"/>
      <c r="E54" s="49" t="s">
        <v>22</v>
      </c>
      <c r="F54" s="98">
        <v>0</v>
      </c>
      <c r="G54" s="98">
        <v>0</v>
      </c>
      <c r="H54" s="98">
        <v>0</v>
      </c>
      <c r="I54" s="98">
        <v>0</v>
      </c>
      <c r="J54" s="14"/>
      <c r="K54" s="15"/>
    </row>
    <row r="55" spans="1:11" ht="27.75" hidden="1" customHeight="1" x14ac:dyDescent="0.3">
      <c r="A55" s="74"/>
      <c r="B55" s="77"/>
      <c r="C55" s="80"/>
      <c r="D55" s="80"/>
      <c r="E55" s="50"/>
      <c r="F55" s="99"/>
      <c r="G55" s="99"/>
      <c r="H55" s="99"/>
      <c r="I55" s="99"/>
      <c r="J55" s="14"/>
      <c r="K55" s="15"/>
    </row>
    <row r="56" spans="1:11" ht="18" customHeight="1" thickBot="1" x14ac:dyDescent="0.3">
      <c r="A56" s="74"/>
      <c r="B56" s="77"/>
      <c r="C56" s="80"/>
      <c r="D56" s="80"/>
      <c r="E56" s="51"/>
      <c r="F56" s="100"/>
      <c r="G56" s="100"/>
      <c r="H56" s="100"/>
      <c r="I56" s="100"/>
      <c r="J56" s="14"/>
      <c r="K56" s="15"/>
    </row>
    <row r="57" spans="1:11" ht="47.25" customHeight="1" thickBot="1" x14ac:dyDescent="0.3">
      <c r="A57" s="74"/>
      <c r="B57" s="77"/>
      <c r="C57" s="80"/>
      <c r="D57" s="80"/>
      <c r="E57" s="3" t="s">
        <v>23</v>
      </c>
      <c r="F57" s="7">
        <v>1.5</v>
      </c>
      <c r="G57" s="7">
        <v>1.5</v>
      </c>
      <c r="H57" s="7">
        <v>0</v>
      </c>
      <c r="I57" s="7">
        <v>0</v>
      </c>
      <c r="J57" s="14"/>
      <c r="K57" s="15"/>
    </row>
    <row r="58" spans="1:11" ht="15.75" thickBot="1" x14ac:dyDescent="0.3">
      <c r="A58" s="75"/>
      <c r="B58" s="78"/>
      <c r="C58" s="81"/>
      <c r="D58" s="81"/>
      <c r="E58" s="3" t="s">
        <v>11</v>
      </c>
      <c r="F58" s="7">
        <f>F51+F52+F53+F54+F57</f>
        <v>106.5</v>
      </c>
      <c r="G58" s="7">
        <f t="shared" ref="G58:I58" si="7">G51+G52+G53+G54+G57</f>
        <v>36.5</v>
      </c>
      <c r="H58" s="39">
        <f t="shared" si="7"/>
        <v>30</v>
      </c>
      <c r="I58" s="39">
        <f t="shared" si="7"/>
        <v>40</v>
      </c>
      <c r="J58" s="14"/>
      <c r="K58" s="15"/>
    </row>
    <row r="59" spans="1:11" ht="46.5" customHeight="1" thickBot="1" x14ac:dyDescent="0.3">
      <c r="A59" s="82" t="s">
        <v>76</v>
      </c>
      <c r="B59" s="76" t="s">
        <v>31</v>
      </c>
      <c r="C59" s="79" t="s">
        <v>17</v>
      </c>
      <c r="D59" s="79" t="s">
        <v>18</v>
      </c>
      <c r="E59" s="3" t="s">
        <v>19</v>
      </c>
      <c r="F59" s="39">
        <v>60</v>
      </c>
      <c r="G59" s="39">
        <v>10</v>
      </c>
      <c r="H59" s="39">
        <v>20</v>
      </c>
      <c r="I59" s="39">
        <v>30</v>
      </c>
      <c r="J59" s="14"/>
      <c r="K59" s="15"/>
    </row>
    <row r="60" spans="1:11" ht="36" customHeight="1" thickBot="1" x14ac:dyDescent="0.3">
      <c r="A60" s="83"/>
      <c r="B60" s="77"/>
      <c r="C60" s="80"/>
      <c r="D60" s="80"/>
      <c r="E60" s="3" t="s">
        <v>20</v>
      </c>
      <c r="F60" s="39">
        <v>5</v>
      </c>
      <c r="G60" s="39">
        <v>5</v>
      </c>
      <c r="H60" s="7">
        <v>0</v>
      </c>
      <c r="I60" s="7">
        <v>0</v>
      </c>
      <c r="J60" s="14"/>
      <c r="K60" s="15"/>
    </row>
    <row r="61" spans="1:11" ht="35.25" customHeight="1" thickBot="1" x14ac:dyDescent="0.3">
      <c r="A61" s="83"/>
      <c r="B61" s="77"/>
      <c r="C61" s="80"/>
      <c r="D61" s="80"/>
      <c r="E61" s="3" t="s">
        <v>21</v>
      </c>
      <c r="F61" s="39">
        <v>1</v>
      </c>
      <c r="G61" s="39">
        <v>1</v>
      </c>
      <c r="H61" s="7">
        <v>0</v>
      </c>
      <c r="I61" s="7">
        <v>0</v>
      </c>
      <c r="J61" s="14"/>
      <c r="K61" s="15"/>
    </row>
    <row r="62" spans="1:11" ht="47.25" customHeight="1" thickBot="1" x14ac:dyDescent="0.3">
      <c r="A62" s="83"/>
      <c r="B62" s="77"/>
      <c r="C62" s="80"/>
      <c r="D62" s="80"/>
      <c r="E62" s="3" t="s">
        <v>23</v>
      </c>
      <c r="F62" s="7">
        <v>0.2</v>
      </c>
      <c r="G62" s="7">
        <v>0.2</v>
      </c>
      <c r="H62" s="7">
        <v>0</v>
      </c>
      <c r="I62" s="7">
        <v>0</v>
      </c>
      <c r="J62" s="14"/>
      <c r="K62" s="15"/>
    </row>
    <row r="63" spans="1:11" ht="15.75" thickBot="1" x14ac:dyDescent="0.3">
      <c r="A63" s="84"/>
      <c r="B63" s="78"/>
      <c r="C63" s="81"/>
      <c r="D63" s="81"/>
      <c r="E63" s="3" t="s">
        <v>11</v>
      </c>
      <c r="F63" s="7">
        <f>F59+F60+F61+F62</f>
        <v>66.2</v>
      </c>
      <c r="G63" s="7">
        <f t="shared" ref="G63:I63" si="8">G59+G60+G61+G62</f>
        <v>16.2</v>
      </c>
      <c r="H63" s="39">
        <f t="shared" si="8"/>
        <v>20</v>
      </c>
      <c r="I63" s="39">
        <f t="shared" si="8"/>
        <v>30</v>
      </c>
      <c r="J63" s="14"/>
      <c r="K63" s="15"/>
    </row>
    <row r="64" spans="1:11" ht="31.5" customHeight="1" thickBot="1" x14ac:dyDescent="0.3">
      <c r="A64" s="73" t="s">
        <v>77</v>
      </c>
      <c r="B64" s="76" t="s">
        <v>32</v>
      </c>
      <c r="C64" s="79" t="s">
        <v>17</v>
      </c>
      <c r="D64" s="79" t="s">
        <v>18</v>
      </c>
      <c r="E64" s="3" t="s">
        <v>20</v>
      </c>
      <c r="F64" s="7">
        <v>7.5270000000000001</v>
      </c>
      <c r="G64" s="7">
        <v>7.5270000000000001</v>
      </c>
      <c r="H64" s="7">
        <v>0</v>
      </c>
      <c r="I64" s="7">
        <v>0</v>
      </c>
      <c r="J64" s="14"/>
      <c r="K64" s="15"/>
    </row>
    <row r="65" spans="1:11" ht="46.5" customHeight="1" thickBot="1" x14ac:dyDescent="0.3">
      <c r="A65" s="74"/>
      <c r="B65" s="77"/>
      <c r="C65" s="80"/>
      <c r="D65" s="80"/>
      <c r="E65" s="3" t="s">
        <v>23</v>
      </c>
      <c r="F65" s="7">
        <v>0.50600000000000001</v>
      </c>
      <c r="G65" s="7">
        <v>0.50600000000000001</v>
      </c>
      <c r="H65" s="7">
        <v>0</v>
      </c>
      <c r="I65" s="7">
        <v>0</v>
      </c>
      <c r="J65" s="14"/>
      <c r="K65" s="15"/>
    </row>
    <row r="66" spans="1:11" ht="15.75" thickBot="1" x14ac:dyDescent="0.3">
      <c r="A66" s="75"/>
      <c r="B66" s="78"/>
      <c r="C66" s="81"/>
      <c r="D66" s="81"/>
      <c r="E66" s="3" t="s">
        <v>11</v>
      </c>
      <c r="F66" s="7">
        <f>F64+F65</f>
        <v>8.0329999999999995</v>
      </c>
      <c r="G66" s="7">
        <f t="shared" ref="G66:I66" si="9">G64+G65</f>
        <v>8.0329999999999995</v>
      </c>
      <c r="H66" s="7">
        <f t="shared" si="9"/>
        <v>0</v>
      </c>
      <c r="I66" s="7">
        <f t="shared" si="9"/>
        <v>0</v>
      </c>
      <c r="J66" s="14"/>
      <c r="K66" s="15"/>
    </row>
    <row r="67" spans="1:11" ht="47.25" customHeight="1" thickBot="1" x14ac:dyDescent="0.3">
      <c r="A67" s="28" t="s">
        <v>78</v>
      </c>
      <c r="B67" s="26" t="s">
        <v>33</v>
      </c>
      <c r="C67" s="27" t="s">
        <v>17</v>
      </c>
      <c r="D67" s="27" t="s">
        <v>18</v>
      </c>
      <c r="E67" s="3" t="s">
        <v>21</v>
      </c>
      <c r="F67" s="7">
        <v>1.2</v>
      </c>
      <c r="G67" s="7">
        <v>1.2</v>
      </c>
      <c r="H67" s="7">
        <v>0</v>
      </c>
      <c r="I67" s="7">
        <v>0</v>
      </c>
      <c r="J67" s="14"/>
      <c r="K67" s="15"/>
    </row>
    <row r="68" spans="1:11" ht="96" customHeight="1" thickBot="1" x14ac:dyDescent="0.3">
      <c r="A68" s="29" t="s">
        <v>34</v>
      </c>
      <c r="B68" s="26" t="s">
        <v>90</v>
      </c>
      <c r="C68" s="27" t="s">
        <v>17</v>
      </c>
      <c r="D68" s="27" t="s">
        <v>18</v>
      </c>
      <c r="E68" s="27" t="s">
        <v>22</v>
      </c>
      <c r="F68" s="30">
        <v>6.4850000000000003</v>
      </c>
      <c r="G68" s="30">
        <v>6.4850000000000003</v>
      </c>
      <c r="H68" s="30">
        <v>0</v>
      </c>
      <c r="I68" s="30">
        <v>0</v>
      </c>
      <c r="J68" s="14"/>
      <c r="K68" s="15"/>
    </row>
    <row r="69" spans="1:11" ht="15.75" thickBot="1" x14ac:dyDescent="0.3">
      <c r="A69" s="89" t="s">
        <v>79</v>
      </c>
      <c r="B69" s="90"/>
      <c r="C69" s="90"/>
      <c r="D69" s="91"/>
      <c r="E69" s="2" t="s">
        <v>35</v>
      </c>
      <c r="F69" s="22">
        <f>F15+F21+F27+F33+F39+F45+F50+F58+F63+F66+F67+F68</f>
        <v>4164.415</v>
      </c>
      <c r="G69" s="22">
        <f>G15+G21+G27+G33+G39+G45+G50+G58+G63+G66+G67+G68</f>
        <v>3057.4149999999995</v>
      </c>
      <c r="H69" s="42">
        <f t="shared" ref="H69:I69" si="10">H15+H21+H27+H33+H39+H45+H50+H58+H63+H66+H67+H68</f>
        <v>526</v>
      </c>
      <c r="I69" s="42">
        <f t="shared" si="10"/>
        <v>581</v>
      </c>
      <c r="J69" s="87"/>
      <c r="K69" s="88"/>
    </row>
    <row r="70" spans="1:11" ht="15.75" thickBot="1" x14ac:dyDescent="0.3">
      <c r="A70" s="92"/>
      <c r="B70" s="93"/>
      <c r="C70" s="93"/>
      <c r="D70" s="94"/>
      <c r="E70" s="2" t="s">
        <v>36</v>
      </c>
      <c r="F70" s="7"/>
      <c r="G70" s="7"/>
      <c r="H70" s="7"/>
      <c r="I70" s="7"/>
      <c r="J70" s="87"/>
      <c r="K70" s="88"/>
    </row>
    <row r="71" spans="1:11" ht="45.75" thickBot="1" x14ac:dyDescent="0.3">
      <c r="A71" s="92"/>
      <c r="B71" s="93"/>
      <c r="C71" s="93"/>
      <c r="D71" s="94"/>
      <c r="E71" s="3" t="s">
        <v>19</v>
      </c>
      <c r="F71" s="32">
        <f>+F10+F16+F22+F28+F34+F40+F46+F51+F59</f>
        <v>2099.4300000000003</v>
      </c>
      <c r="G71" s="33">
        <f t="shared" ref="G71:I71" si="11">+G10+G16+G22+G28+G34+G40+G46+G51+G59</f>
        <v>992.43000000000006</v>
      </c>
      <c r="H71" s="39">
        <f t="shared" si="11"/>
        <v>526</v>
      </c>
      <c r="I71" s="39">
        <f t="shared" si="11"/>
        <v>581</v>
      </c>
      <c r="J71" s="87"/>
      <c r="K71" s="88"/>
    </row>
    <row r="72" spans="1:11" ht="30.75" thickBot="1" x14ac:dyDescent="0.3">
      <c r="A72" s="92"/>
      <c r="B72" s="93"/>
      <c r="C72" s="93"/>
      <c r="D72" s="94"/>
      <c r="E72" s="3" t="s">
        <v>20</v>
      </c>
      <c r="F72" s="7">
        <f>F11+F17+F23+F29+F35+F41+F47+F52+F60+F64</f>
        <v>1005.3</v>
      </c>
      <c r="G72" s="39">
        <f t="shared" ref="G72:I72" si="12">G11+G17+G23+G29+G35+G41+G47+G52+G60+G64</f>
        <v>1005.3</v>
      </c>
      <c r="H72" s="7">
        <f t="shared" si="12"/>
        <v>0</v>
      </c>
      <c r="I72" s="7">
        <f t="shared" si="12"/>
        <v>0</v>
      </c>
      <c r="J72" s="87"/>
      <c r="K72" s="88"/>
    </row>
    <row r="73" spans="1:11" ht="30.75" thickBot="1" x14ac:dyDescent="0.3">
      <c r="A73" s="92"/>
      <c r="B73" s="93"/>
      <c r="C73" s="93"/>
      <c r="D73" s="94"/>
      <c r="E73" s="3" t="s">
        <v>21</v>
      </c>
      <c r="F73" s="7">
        <f>F12+F18+F24+F30+F36+F42+F48+F53+F61+F67</f>
        <v>216.2</v>
      </c>
      <c r="G73" s="39">
        <f t="shared" ref="G73:I73" si="13">G12+G18+G24+G30+G36+G42+G48+G53+G61+G67</f>
        <v>216.2</v>
      </c>
      <c r="H73" s="7">
        <f t="shared" si="13"/>
        <v>0</v>
      </c>
      <c r="I73" s="7">
        <f t="shared" si="13"/>
        <v>0</v>
      </c>
      <c r="J73" s="87"/>
      <c r="K73" s="88"/>
    </row>
    <row r="74" spans="1:11" ht="30.75" thickBot="1" x14ac:dyDescent="0.3">
      <c r="A74" s="92"/>
      <c r="B74" s="93"/>
      <c r="C74" s="93"/>
      <c r="D74" s="94"/>
      <c r="E74" s="3" t="s">
        <v>22</v>
      </c>
      <c r="F74" s="7">
        <f>F13+F19+F25+F31+F37+F43+F49+F54+F68</f>
        <v>656.48500000000001</v>
      </c>
      <c r="G74" s="33">
        <f t="shared" ref="G74:I74" si="14">G13+G19+G25+G31+G37+G43+G49+G54+G68</f>
        <v>656.48500000000001</v>
      </c>
      <c r="H74" s="7">
        <f t="shared" si="14"/>
        <v>0</v>
      </c>
      <c r="I74" s="7">
        <f t="shared" si="14"/>
        <v>0</v>
      </c>
      <c r="J74" s="87"/>
      <c r="K74" s="88"/>
    </row>
    <row r="75" spans="1:11" ht="45.75" thickBot="1" x14ac:dyDescent="0.3">
      <c r="A75" s="95"/>
      <c r="B75" s="96"/>
      <c r="C75" s="96"/>
      <c r="D75" s="97"/>
      <c r="E75" s="3" t="s">
        <v>23</v>
      </c>
      <c r="F75" s="39">
        <f>F14+F20+F26+F32+F38+F44+F57+F62+F65</f>
        <v>186.99999999999997</v>
      </c>
      <c r="G75" s="39">
        <f t="shared" ref="G75:I75" si="15">G14+G20+G26+G32+G38+G44+G57+G62+G65</f>
        <v>186.99999999999997</v>
      </c>
      <c r="H75" s="7">
        <f t="shared" si="15"/>
        <v>0</v>
      </c>
      <c r="I75" s="7">
        <f t="shared" si="15"/>
        <v>0</v>
      </c>
      <c r="J75" s="133"/>
      <c r="K75" s="134"/>
    </row>
    <row r="76" spans="1:11" ht="36" customHeight="1" thickBot="1" x14ac:dyDescent="0.3">
      <c r="A76" s="68" t="s">
        <v>37</v>
      </c>
      <c r="B76" s="69"/>
      <c r="C76" s="69"/>
      <c r="D76" s="69"/>
      <c r="E76" s="69"/>
      <c r="F76" s="69"/>
      <c r="G76" s="69"/>
      <c r="H76" s="69"/>
      <c r="I76" s="69"/>
      <c r="J76" s="69"/>
      <c r="K76" s="70"/>
    </row>
    <row r="77" spans="1:11" ht="47.25" customHeight="1" thickBot="1" x14ac:dyDescent="0.3">
      <c r="A77" s="120" t="s">
        <v>80</v>
      </c>
      <c r="B77" s="76" t="s">
        <v>16</v>
      </c>
      <c r="C77" s="79" t="s">
        <v>17</v>
      </c>
      <c r="D77" s="123" t="s">
        <v>38</v>
      </c>
      <c r="E77" s="3" t="s">
        <v>19</v>
      </c>
      <c r="F77" s="7">
        <v>7745.6689999999999</v>
      </c>
      <c r="G77" s="7">
        <v>2545.6689999999999</v>
      </c>
      <c r="H77" s="39">
        <v>2500</v>
      </c>
      <c r="I77" s="39">
        <v>2700</v>
      </c>
      <c r="J77" s="139" t="s">
        <v>81</v>
      </c>
      <c r="K77" s="85"/>
    </row>
    <row r="78" spans="1:11" ht="33.75" customHeight="1" thickBot="1" x14ac:dyDescent="0.3">
      <c r="A78" s="121"/>
      <c r="B78" s="77"/>
      <c r="C78" s="80"/>
      <c r="D78" s="124"/>
      <c r="E78" s="3" t="s">
        <v>39</v>
      </c>
      <c r="F78" s="39">
        <v>200</v>
      </c>
      <c r="G78" s="39">
        <v>200</v>
      </c>
      <c r="H78" s="7">
        <v>0</v>
      </c>
      <c r="I78" s="7">
        <v>0</v>
      </c>
      <c r="J78" s="140"/>
      <c r="K78" s="86"/>
    </row>
    <row r="79" spans="1:11" ht="33" customHeight="1" thickBot="1" x14ac:dyDescent="0.3">
      <c r="A79" s="121"/>
      <c r="B79" s="77"/>
      <c r="C79" s="80"/>
      <c r="D79" s="124"/>
      <c r="E79" s="3" t="s">
        <v>40</v>
      </c>
      <c r="F79" s="39">
        <v>240</v>
      </c>
      <c r="G79" s="39">
        <v>240</v>
      </c>
      <c r="H79" s="7">
        <v>0</v>
      </c>
      <c r="I79" s="7">
        <v>0</v>
      </c>
      <c r="J79" s="140"/>
      <c r="K79" s="86"/>
    </row>
    <row r="80" spans="1:11" ht="30.75" thickBot="1" x14ac:dyDescent="0.3">
      <c r="A80" s="121"/>
      <c r="B80" s="77"/>
      <c r="C80" s="80"/>
      <c r="D80" s="124"/>
      <c r="E80" s="3" t="s">
        <v>41</v>
      </c>
      <c r="F80" s="39">
        <v>600</v>
      </c>
      <c r="G80" s="39">
        <v>600</v>
      </c>
      <c r="H80" s="7">
        <v>0</v>
      </c>
      <c r="I80" s="7">
        <v>0</v>
      </c>
      <c r="J80" s="140"/>
      <c r="K80" s="86"/>
    </row>
    <row r="81" spans="1:11" ht="15.75" thickBot="1" x14ac:dyDescent="0.3">
      <c r="A81" s="122"/>
      <c r="B81" s="78"/>
      <c r="C81" s="81"/>
      <c r="D81" s="125"/>
      <c r="E81" s="3" t="s">
        <v>11</v>
      </c>
      <c r="F81" s="7">
        <f>F77+F78+F79+F80</f>
        <v>8785.6689999999999</v>
      </c>
      <c r="G81" s="7">
        <f t="shared" ref="G81:I81" si="16">G77+G78+G79+G80</f>
        <v>3585.6689999999999</v>
      </c>
      <c r="H81" s="39">
        <f t="shared" si="16"/>
        <v>2500</v>
      </c>
      <c r="I81" s="39">
        <f t="shared" si="16"/>
        <v>2700</v>
      </c>
      <c r="J81" s="140"/>
      <c r="K81" s="86"/>
    </row>
    <row r="82" spans="1:11" ht="45.75" thickBot="1" x14ac:dyDescent="0.3">
      <c r="A82" s="130" t="s">
        <v>82</v>
      </c>
      <c r="B82" s="76" t="s">
        <v>42</v>
      </c>
      <c r="C82" s="79" t="s">
        <v>17</v>
      </c>
      <c r="D82" s="123" t="s">
        <v>38</v>
      </c>
      <c r="E82" s="3" t="s">
        <v>19</v>
      </c>
      <c r="F82" s="39">
        <v>350</v>
      </c>
      <c r="G82" s="39">
        <v>100</v>
      </c>
      <c r="H82" s="39">
        <v>120</v>
      </c>
      <c r="I82" s="39">
        <v>130</v>
      </c>
      <c r="J82" s="140"/>
      <c r="K82" s="86"/>
    </row>
    <row r="83" spans="1:11" ht="30.75" thickBot="1" x14ac:dyDescent="0.3">
      <c r="A83" s="131"/>
      <c r="B83" s="77"/>
      <c r="C83" s="80"/>
      <c r="D83" s="124"/>
      <c r="E83" s="3" t="s">
        <v>20</v>
      </c>
      <c r="F83" s="7">
        <v>0</v>
      </c>
      <c r="G83" s="7">
        <v>0</v>
      </c>
      <c r="H83" s="7">
        <v>0</v>
      </c>
      <c r="I83" s="7">
        <v>0</v>
      </c>
      <c r="J83" s="140"/>
      <c r="K83" s="86"/>
    </row>
    <row r="84" spans="1:11" ht="30.75" thickBot="1" x14ac:dyDescent="0.3">
      <c r="A84" s="131"/>
      <c r="B84" s="77"/>
      <c r="C84" s="80"/>
      <c r="D84" s="124"/>
      <c r="E84" s="3" t="s">
        <v>21</v>
      </c>
      <c r="F84" s="7">
        <v>0</v>
      </c>
      <c r="G84" s="7">
        <v>0</v>
      </c>
      <c r="H84" s="7">
        <v>0</v>
      </c>
      <c r="I84" s="7">
        <v>0</v>
      </c>
      <c r="J84" s="140"/>
      <c r="K84" s="86"/>
    </row>
    <row r="85" spans="1:11" ht="30.75" thickBot="1" x14ac:dyDescent="0.3">
      <c r="A85" s="131"/>
      <c r="B85" s="77"/>
      <c r="C85" s="80"/>
      <c r="D85" s="124"/>
      <c r="E85" s="3" t="s">
        <v>22</v>
      </c>
      <c r="F85" s="7">
        <v>0</v>
      </c>
      <c r="G85" s="7">
        <v>0</v>
      </c>
      <c r="H85" s="7">
        <v>0</v>
      </c>
      <c r="I85" s="7">
        <v>0</v>
      </c>
      <c r="J85" s="140"/>
      <c r="K85" s="86"/>
    </row>
    <row r="86" spans="1:11" ht="15.75" thickBot="1" x14ac:dyDescent="0.3">
      <c r="A86" s="132"/>
      <c r="B86" s="78"/>
      <c r="C86" s="81"/>
      <c r="D86" s="125"/>
      <c r="E86" s="3" t="s">
        <v>11</v>
      </c>
      <c r="F86" s="39">
        <f>F82+F83+F84+F85</f>
        <v>350</v>
      </c>
      <c r="G86" s="39">
        <f t="shared" ref="G86:I86" si="17">G82+G83+G84+G85</f>
        <v>100</v>
      </c>
      <c r="H86" s="39">
        <f t="shared" si="17"/>
        <v>120</v>
      </c>
      <c r="I86" s="39">
        <f t="shared" si="17"/>
        <v>130</v>
      </c>
      <c r="J86" s="140"/>
      <c r="K86" s="86"/>
    </row>
    <row r="87" spans="1:11" ht="45.75" thickBot="1" x14ac:dyDescent="0.3">
      <c r="A87" s="130" t="s">
        <v>83</v>
      </c>
      <c r="B87" s="76" t="s">
        <v>43</v>
      </c>
      <c r="C87" s="79" t="s">
        <v>17</v>
      </c>
      <c r="D87" s="123" t="s">
        <v>38</v>
      </c>
      <c r="E87" s="3" t="s">
        <v>19</v>
      </c>
      <c r="F87" s="39">
        <v>455</v>
      </c>
      <c r="G87" s="39">
        <v>145</v>
      </c>
      <c r="H87" s="39">
        <v>150</v>
      </c>
      <c r="I87" s="39">
        <v>160</v>
      </c>
      <c r="J87" s="140"/>
      <c r="K87" s="86"/>
    </row>
    <row r="88" spans="1:11" ht="45.75" thickBot="1" x14ac:dyDescent="0.3">
      <c r="A88" s="131"/>
      <c r="B88" s="77"/>
      <c r="C88" s="80"/>
      <c r="D88" s="124"/>
      <c r="E88" s="3" t="s">
        <v>44</v>
      </c>
      <c r="F88" s="39">
        <v>200</v>
      </c>
      <c r="G88" s="39">
        <v>200</v>
      </c>
      <c r="H88" s="7">
        <v>0</v>
      </c>
      <c r="I88" s="7">
        <v>0</v>
      </c>
      <c r="J88" s="140"/>
      <c r="K88" s="86"/>
    </row>
    <row r="89" spans="1:11" ht="23.45" customHeight="1" thickBot="1" x14ac:dyDescent="0.3">
      <c r="A89" s="132"/>
      <c r="B89" s="78"/>
      <c r="C89" s="81"/>
      <c r="D89" s="125"/>
      <c r="E89" s="3" t="s">
        <v>11</v>
      </c>
      <c r="F89" s="39">
        <f>F87+F88</f>
        <v>655</v>
      </c>
      <c r="G89" s="39">
        <f t="shared" ref="G89:I89" si="18">G87+G88</f>
        <v>345</v>
      </c>
      <c r="H89" s="39">
        <f t="shared" si="18"/>
        <v>150</v>
      </c>
      <c r="I89" s="39">
        <f t="shared" si="18"/>
        <v>160</v>
      </c>
      <c r="J89" s="87"/>
      <c r="K89" s="88"/>
    </row>
    <row r="90" spans="1:11" ht="92.45" customHeight="1" thickBot="1" x14ac:dyDescent="0.3">
      <c r="A90" s="149" t="s">
        <v>84</v>
      </c>
      <c r="B90" s="112" t="s">
        <v>45</v>
      </c>
      <c r="C90" s="49" t="s">
        <v>17</v>
      </c>
      <c r="D90" s="98" t="s">
        <v>38</v>
      </c>
      <c r="E90" s="20" t="s">
        <v>19</v>
      </c>
      <c r="F90" s="39">
        <v>350</v>
      </c>
      <c r="G90" s="39">
        <v>100</v>
      </c>
      <c r="H90" s="39">
        <v>120</v>
      </c>
      <c r="I90" s="39">
        <v>130</v>
      </c>
      <c r="J90" s="87"/>
      <c r="K90" s="88"/>
    </row>
    <row r="91" spans="1:11" ht="15" customHeight="1" thickBot="1" x14ac:dyDescent="0.3">
      <c r="A91" s="150"/>
      <c r="B91" s="113"/>
      <c r="C91" s="51"/>
      <c r="D91" s="100"/>
      <c r="E91" s="20" t="s">
        <v>46</v>
      </c>
      <c r="F91" s="7"/>
      <c r="G91" s="7"/>
      <c r="H91" s="7"/>
      <c r="I91" s="7"/>
      <c r="J91" s="87"/>
      <c r="K91" s="88"/>
    </row>
    <row r="92" spans="1:11" ht="115.5" thickBot="1" x14ac:dyDescent="0.3">
      <c r="A92" s="21" t="s">
        <v>85</v>
      </c>
      <c r="B92" s="5" t="s">
        <v>47</v>
      </c>
      <c r="C92" s="20" t="s">
        <v>17</v>
      </c>
      <c r="D92" s="7" t="s">
        <v>38</v>
      </c>
      <c r="E92" s="20" t="s">
        <v>94</v>
      </c>
      <c r="F92" s="7">
        <v>1259.1790000000001</v>
      </c>
      <c r="G92" s="7">
        <v>1259.1790000000001</v>
      </c>
      <c r="H92" s="7">
        <v>0</v>
      </c>
      <c r="I92" s="7">
        <v>0</v>
      </c>
      <c r="J92" s="87"/>
      <c r="K92" s="88"/>
    </row>
    <row r="93" spans="1:11" ht="115.5" thickBot="1" x14ac:dyDescent="0.3">
      <c r="A93" s="4" t="s">
        <v>86</v>
      </c>
      <c r="B93" s="5" t="s">
        <v>49</v>
      </c>
      <c r="C93" s="3" t="s">
        <v>50</v>
      </c>
      <c r="D93" s="7" t="s">
        <v>38</v>
      </c>
      <c r="E93" s="3" t="s">
        <v>19</v>
      </c>
      <c r="F93" s="7">
        <v>1121.825</v>
      </c>
      <c r="G93" s="7">
        <v>1121.825</v>
      </c>
      <c r="H93" s="7">
        <v>0</v>
      </c>
      <c r="I93" s="7">
        <v>0</v>
      </c>
      <c r="J93" s="87"/>
      <c r="K93" s="88"/>
    </row>
    <row r="94" spans="1:11" ht="40.9" customHeight="1" thickBot="1" x14ac:dyDescent="0.3">
      <c r="A94" s="49" t="s">
        <v>87</v>
      </c>
      <c r="B94" s="135" t="s">
        <v>93</v>
      </c>
      <c r="C94" s="49" t="s">
        <v>50</v>
      </c>
      <c r="D94" s="98" t="s">
        <v>38</v>
      </c>
      <c r="E94" s="3" t="s">
        <v>19</v>
      </c>
      <c r="F94" s="39">
        <v>9</v>
      </c>
      <c r="G94" s="39">
        <v>9</v>
      </c>
      <c r="H94" s="7">
        <v>0</v>
      </c>
      <c r="I94" s="7">
        <v>0</v>
      </c>
      <c r="J94" s="58"/>
      <c r="K94" s="59"/>
    </row>
    <row r="95" spans="1:11" ht="43.9" customHeight="1" thickBot="1" x14ac:dyDescent="0.3">
      <c r="A95" s="50"/>
      <c r="B95" s="136"/>
      <c r="C95" s="50"/>
      <c r="D95" s="99"/>
      <c r="E95" s="40" t="s">
        <v>94</v>
      </c>
      <c r="F95" s="39">
        <v>0</v>
      </c>
      <c r="G95" s="39">
        <v>0</v>
      </c>
      <c r="H95" s="7">
        <v>0</v>
      </c>
      <c r="I95" s="7">
        <v>0</v>
      </c>
      <c r="J95" s="58"/>
      <c r="K95" s="59"/>
    </row>
    <row r="96" spans="1:11" ht="36.75" customHeight="1" thickBot="1" x14ac:dyDescent="0.3">
      <c r="A96" s="51"/>
      <c r="B96" s="137"/>
      <c r="C96" s="51"/>
      <c r="D96" s="100"/>
      <c r="E96" s="40" t="s">
        <v>11</v>
      </c>
      <c r="F96" s="39">
        <f>F94+F95</f>
        <v>9</v>
      </c>
      <c r="G96" s="39">
        <f t="shared" ref="G96:I96" si="19">G94+G95</f>
        <v>9</v>
      </c>
      <c r="H96" s="39">
        <f t="shared" si="19"/>
        <v>0</v>
      </c>
      <c r="I96" s="39">
        <f t="shared" si="19"/>
        <v>0</v>
      </c>
      <c r="J96" s="58"/>
      <c r="K96" s="59"/>
    </row>
    <row r="97" spans="1:11" ht="43.9" customHeight="1" thickBot="1" x14ac:dyDescent="0.3">
      <c r="A97" s="55" t="s">
        <v>91</v>
      </c>
      <c r="B97" s="46" t="s">
        <v>92</v>
      </c>
      <c r="C97" s="49" t="s">
        <v>50</v>
      </c>
      <c r="D97" s="52" t="s">
        <v>38</v>
      </c>
      <c r="E97" s="40" t="s">
        <v>19</v>
      </c>
      <c r="F97" s="44">
        <v>350</v>
      </c>
      <c r="G97" s="44">
        <v>350</v>
      </c>
      <c r="H97" s="45">
        <v>0</v>
      </c>
      <c r="I97" s="45">
        <v>0</v>
      </c>
      <c r="J97" s="58"/>
      <c r="K97" s="59"/>
    </row>
    <row r="98" spans="1:11" ht="42" customHeight="1" thickBot="1" x14ac:dyDescent="0.3">
      <c r="A98" s="56"/>
      <c r="B98" s="47"/>
      <c r="C98" s="50"/>
      <c r="D98" s="53"/>
      <c r="E98" s="40" t="s">
        <v>94</v>
      </c>
      <c r="F98" s="39">
        <v>0</v>
      </c>
      <c r="G98" s="39">
        <v>0</v>
      </c>
      <c r="H98" s="7">
        <v>0</v>
      </c>
      <c r="I98" s="7">
        <v>0</v>
      </c>
      <c r="J98" s="58"/>
      <c r="K98" s="59"/>
    </row>
    <row r="99" spans="1:11" ht="34.5" customHeight="1" thickBot="1" x14ac:dyDescent="0.3">
      <c r="A99" s="57"/>
      <c r="B99" s="48"/>
      <c r="C99" s="51"/>
      <c r="D99" s="54"/>
      <c r="E99" s="40" t="s">
        <v>11</v>
      </c>
      <c r="F99" s="39">
        <f>F97+F98</f>
        <v>350</v>
      </c>
      <c r="G99" s="39">
        <f t="shared" ref="G99" si="20">G97+G98</f>
        <v>350</v>
      </c>
      <c r="H99" s="39">
        <f t="shared" ref="H99" si="21">H97+H98</f>
        <v>0</v>
      </c>
      <c r="I99" s="39">
        <f t="shared" ref="I99" si="22">I97+I98</f>
        <v>0</v>
      </c>
      <c r="J99" s="60"/>
      <c r="K99" s="61"/>
    </row>
    <row r="100" spans="1:11" ht="15.75" thickBot="1" x14ac:dyDescent="0.3">
      <c r="A100" s="89" t="s">
        <v>51</v>
      </c>
      <c r="B100" s="90"/>
      <c r="C100" s="90"/>
      <c r="D100" s="91"/>
      <c r="E100" s="2" t="s">
        <v>35</v>
      </c>
      <c r="F100" s="31">
        <f>F81+F86+F89+F90+F92+F93+F96+F99</f>
        <v>12880.673000000001</v>
      </c>
      <c r="G100" s="31">
        <f t="shared" ref="G100:I100" si="23">G81+G86+G89+G90+G92+G93+G96+G99</f>
        <v>6870.6729999999998</v>
      </c>
      <c r="H100" s="42">
        <f t="shared" si="23"/>
        <v>2890</v>
      </c>
      <c r="I100" s="42">
        <f t="shared" si="23"/>
        <v>3120</v>
      </c>
      <c r="J100" s="114"/>
      <c r="K100" s="115"/>
    </row>
    <row r="101" spans="1:11" ht="15.75" thickBot="1" x14ac:dyDescent="0.3">
      <c r="A101" s="92"/>
      <c r="B101" s="93"/>
      <c r="C101" s="93"/>
      <c r="D101" s="94"/>
      <c r="E101" s="2" t="s">
        <v>36</v>
      </c>
      <c r="F101" s="22"/>
      <c r="G101" s="22"/>
      <c r="H101" s="22"/>
      <c r="I101" s="22"/>
      <c r="J101" s="116"/>
      <c r="K101" s="117"/>
    </row>
    <row r="102" spans="1:11" ht="45.75" thickBot="1" x14ac:dyDescent="0.3">
      <c r="A102" s="92"/>
      <c r="B102" s="93"/>
      <c r="C102" s="93"/>
      <c r="D102" s="94"/>
      <c r="E102" s="3" t="s">
        <v>19</v>
      </c>
      <c r="F102" s="33">
        <f>F77+F82+F87+F90+F93+F94+F97</f>
        <v>10381.494000000001</v>
      </c>
      <c r="G102" s="33">
        <f t="shared" ref="G102:I102" si="24">G77+G82+G87+G90+G93+G94+G97</f>
        <v>4371.4939999999997</v>
      </c>
      <c r="H102" s="39">
        <f t="shared" si="24"/>
        <v>2890</v>
      </c>
      <c r="I102" s="39">
        <f t="shared" si="24"/>
        <v>3120</v>
      </c>
      <c r="J102" s="116"/>
      <c r="K102" s="117"/>
    </row>
    <row r="103" spans="1:11" ht="30.75" thickBot="1" x14ac:dyDescent="0.3">
      <c r="A103" s="92"/>
      <c r="B103" s="93"/>
      <c r="C103" s="93"/>
      <c r="D103" s="94"/>
      <c r="E103" s="3" t="s">
        <v>20</v>
      </c>
      <c r="F103" s="39">
        <f>F78+F83</f>
        <v>200</v>
      </c>
      <c r="G103" s="39">
        <f>G78+G83</f>
        <v>200</v>
      </c>
      <c r="H103" s="7">
        <f>H78+H83</f>
        <v>0</v>
      </c>
      <c r="I103" s="7">
        <f>I78+I83</f>
        <v>0</v>
      </c>
      <c r="J103" s="116"/>
      <c r="K103" s="117"/>
    </row>
    <row r="104" spans="1:11" ht="30.75" thickBot="1" x14ac:dyDescent="0.3">
      <c r="A104" s="92"/>
      <c r="B104" s="93"/>
      <c r="C104" s="93"/>
      <c r="D104" s="94"/>
      <c r="E104" s="3" t="s">
        <v>21</v>
      </c>
      <c r="F104" s="39">
        <f>+F79+F84</f>
        <v>240</v>
      </c>
      <c r="G104" s="39">
        <f>+G79+G84</f>
        <v>240</v>
      </c>
      <c r="H104" s="7">
        <f>+H79+H84</f>
        <v>0</v>
      </c>
      <c r="I104" s="7">
        <f>+I79+I84</f>
        <v>0</v>
      </c>
      <c r="J104" s="116"/>
      <c r="K104" s="117"/>
    </row>
    <row r="105" spans="1:11" ht="45.75" thickBot="1" x14ac:dyDescent="0.3">
      <c r="A105" s="92"/>
      <c r="B105" s="93"/>
      <c r="C105" s="93"/>
      <c r="D105" s="94"/>
      <c r="E105" s="3" t="s">
        <v>44</v>
      </c>
      <c r="F105" s="39">
        <f>F88</f>
        <v>200</v>
      </c>
      <c r="G105" s="39">
        <f>G88</f>
        <v>200</v>
      </c>
      <c r="H105" s="7">
        <f>H88</f>
        <v>0</v>
      </c>
      <c r="I105" s="7">
        <f>I88</f>
        <v>0</v>
      </c>
      <c r="J105" s="116"/>
      <c r="K105" s="117"/>
    </row>
    <row r="106" spans="1:11" ht="30.75" thickBot="1" x14ac:dyDescent="0.3">
      <c r="A106" s="92"/>
      <c r="B106" s="93"/>
      <c r="C106" s="93"/>
      <c r="D106" s="94"/>
      <c r="E106" s="3" t="s">
        <v>22</v>
      </c>
      <c r="F106" s="39">
        <f>+F80+F85</f>
        <v>600</v>
      </c>
      <c r="G106" s="39">
        <f>+G80+G85</f>
        <v>600</v>
      </c>
      <c r="H106" s="7">
        <f>+H80+H85</f>
        <v>0</v>
      </c>
      <c r="I106" s="7">
        <f>+I80+I85</f>
        <v>0</v>
      </c>
      <c r="J106" s="116"/>
      <c r="K106" s="117"/>
    </row>
    <row r="107" spans="1:11" ht="45.75" thickBot="1" x14ac:dyDescent="0.3">
      <c r="A107" s="92"/>
      <c r="B107" s="93"/>
      <c r="C107" s="93"/>
      <c r="D107" s="94"/>
      <c r="E107" s="3" t="s">
        <v>94</v>
      </c>
      <c r="F107" s="33">
        <f>F92+F95+F98</f>
        <v>1259.1790000000001</v>
      </c>
      <c r="G107" s="33">
        <f t="shared" ref="G107:I107" si="25">G92+G95+G98</f>
        <v>1259.1790000000001</v>
      </c>
      <c r="H107" s="39">
        <f t="shared" si="25"/>
        <v>0</v>
      </c>
      <c r="I107" s="39">
        <f t="shared" si="25"/>
        <v>0</v>
      </c>
      <c r="J107" s="116"/>
      <c r="K107" s="117"/>
    </row>
    <row r="108" spans="1:11" ht="15.75" thickBot="1" x14ac:dyDescent="0.3">
      <c r="A108" s="95"/>
      <c r="B108" s="96"/>
      <c r="C108" s="96"/>
      <c r="D108" s="97"/>
      <c r="E108" s="3" t="s">
        <v>46</v>
      </c>
      <c r="F108" s="7">
        <v>0</v>
      </c>
      <c r="G108" s="7">
        <v>0</v>
      </c>
      <c r="H108" s="7">
        <v>0</v>
      </c>
      <c r="I108" s="7">
        <v>0</v>
      </c>
      <c r="J108" s="118"/>
      <c r="K108" s="119"/>
    </row>
    <row r="109" spans="1:11" ht="15" customHeight="1" thickBot="1" x14ac:dyDescent="0.3">
      <c r="A109" s="68" t="s">
        <v>97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70"/>
    </row>
    <row r="110" spans="1:11" ht="45.75" thickBot="1" x14ac:dyDescent="0.3">
      <c r="A110" s="49" t="s">
        <v>52</v>
      </c>
      <c r="B110" s="112" t="s">
        <v>53</v>
      </c>
      <c r="C110" s="49" t="s">
        <v>50</v>
      </c>
      <c r="D110" s="49" t="s">
        <v>89</v>
      </c>
      <c r="E110" s="3" t="s">
        <v>19</v>
      </c>
      <c r="F110" s="7">
        <v>617.79999999999995</v>
      </c>
      <c r="G110" s="7">
        <v>617.79999999999995</v>
      </c>
      <c r="H110" s="7">
        <v>0</v>
      </c>
      <c r="I110" s="7">
        <v>0</v>
      </c>
      <c r="J110" s="114" t="s">
        <v>54</v>
      </c>
      <c r="K110" s="115"/>
    </row>
    <row r="111" spans="1:11" ht="225.75" thickBot="1" x14ac:dyDescent="0.3">
      <c r="A111" s="51"/>
      <c r="B111" s="113"/>
      <c r="C111" s="51"/>
      <c r="D111" s="51"/>
      <c r="E111" s="41" t="s">
        <v>55</v>
      </c>
      <c r="F111" s="36">
        <v>617.79999999999995</v>
      </c>
      <c r="G111" s="36">
        <v>617.79999999999995</v>
      </c>
      <c r="H111" s="36">
        <v>0</v>
      </c>
      <c r="I111" s="36">
        <v>0</v>
      </c>
      <c r="J111" s="116"/>
      <c r="K111" s="117"/>
    </row>
    <row r="112" spans="1:11" ht="15.75" thickBot="1" x14ac:dyDescent="0.3">
      <c r="A112" s="68" t="s">
        <v>56</v>
      </c>
      <c r="B112" s="69"/>
      <c r="C112" s="69"/>
      <c r="D112" s="70"/>
      <c r="E112" s="3"/>
      <c r="F112" s="22">
        <v>617.79999999999995</v>
      </c>
      <c r="G112" s="22">
        <v>617.79999999999995</v>
      </c>
      <c r="H112" s="22">
        <v>0</v>
      </c>
      <c r="I112" s="22">
        <v>0</v>
      </c>
      <c r="J112" s="118"/>
      <c r="K112" s="119"/>
    </row>
    <row r="113" spans="1:11" ht="15" customHeight="1" thickBot="1" x14ac:dyDescent="0.3">
      <c r="A113" s="68" t="s">
        <v>57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70"/>
    </row>
    <row r="114" spans="1:11" ht="126" customHeight="1" thickBot="1" x14ac:dyDescent="0.3">
      <c r="A114" s="6" t="s">
        <v>58</v>
      </c>
      <c r="B114" s="5" t="s">
        <v>59</v>
      </c>
      <c r="C114" s="3" t="s">
        <v>50</v>
      </c>
      <c r="D114" s="8" t="s">
        <v>60</v>
      </c>
      <c r="E114" s="3" t="s">
        <v>19</v>
      </c>
      <c r="F114" s="39">
        <v>50</v>
      </c>
      <c r="G114" s="39">
        <v>50</v>
      </c>
      <c r="H114" s="7">
        <v>0</v>
      </c>
      <c r="I114" s="7">
        <v>0</v>
      </c>
      <c r="J114" s="126" t="s">
        <v>61</v>
      </c>
      <c r="K114" s="127"/>
    </row>
    <row r="115" spans="1:11" ht="15.75" thickBot="1" x14ac:dyDescent="0.3">
      <c r="A115" s="68" t="s">
        <v>62</v>
      </c>
      <c r="B115" s="69"/>
      <c r="C115" s="69"/>
      <c r="D115" s="70"/>
      <c r="E115" s="3"/>
      <c r="F115" s="42">
        <v>50</v>
      </c>
      <c r="G115" s="42">
        <v>50</v>
      </c>
      <c r="H115" s="22">
        <v>0</v>
      </c>
      <c r="I115" s="22">
        <v>0</v>
      </c>
      <c r="J115" s="128"/>
      <c r="K115" s="129"/>
    </row>
    <row r="116" spans="1:11" ht="36" customHeight="1" thickBot="1" x14ac:dyDescent="0.3">
      <c r="A116" s="101" t="s">
        <v>63</v>
      </c>
      <c r="B116" s="102"/>
      <c r="C116" s="102"/>
      <c r="D116" s="103"/>
      <c r="E116" s="37" t="s">
        <v>35</v>
      </c>
      <c r="F116" s="38">
        <f>F69+F100+F112+F115</f>
        <v>17712.887999999999</v>
      </c>
      <c r="G116" s="38">
        <f>G69+G100+G112+G115</f>
        <v>10595.887999999999</v>
      </c>
      <c r="H116" s="43">
        <f>H69+H100+H112+H115</f>
        <v>3416</v>
      </c>
      <c r="I116" s="43">
        <f>I69+I100+I112+I115</f>
        <v>3701</v>
      </c>
      <c r="J116" s="114"/>
      <c r="K116" s="115"/>
    </row>
    <row r="117" spans="1:11" ht="15.75" thickBot="1" x14ac:dyDescent="0.3">
      <c r="A117" s="147" t="s">
        <v>64</v>
      </c>
      <c r="B117" s="111"/>
      <c r="C117" s="111"/>
      <c r="D117" s="148"/>
      <c r="E117" s="2" t="s">
        <v>36</v>
      </c>
      <c r="F117" s="22"/>
      <c r="G117" s="22"/>
      <c r="H117" s="22"/>
      <c r="I117" s="22"/>
      <c r="J117" s="116"/>
      <c r="K117" s="117"/>
    </row>
    <row r="118" spans="1:11" ht="45.75" thickBot="1" x14ac:dyDescent="0.3">
      <c r="A118" s="141"/>
      <c r="B118" s="142"/>
      <c r="C118" s="142"/>
      <c r="D118" s="143"/>
      <c r="E118" s="3" t="s">
        <v>19</v>
      </c>
      <c r="F118" s="33">
        <f>F71+F102+F110+F114</f>
        <v>13148.724</v>
      </c>
      <c r="G118" s="33">
        <f>G71+G102+G110+G114</f>
        <v>6031.7240000000002</v>
      </c>
      <c r="H118" s="39">
        <f>H71+H102+H110+H114</f>
        <v>3416</v>
      </c>
      <c r="I118" s="39">
        <f>I71+I102+I110+I114</f>
        <v>3701</v>
      </c>
      <c r="J118" s="116"/>
      <c r="K118" s="117"/>
    </row>
    <row r="119" spans="1:11" ht="41.45" customHeight="1" thickBot="1" x14ac:dyDescent="0.3">
      <c r="A119" s="17"/>
      <c r="B119" s="18"/>
      <c r="C119" s="18"/>
      <c r="D119" s="19"/>
      <c r="E119" s="36" t="s">
        <v>88</v>
      </c>
      <c r="F119" s="34">
        <f>F112</f>
        <v>617.79999999999995</v>
      </c>
      <c r="G119" s="34">
        <f t="shared" ref="G119:I119" si="26">G112</f>
        <v>617.79999999999995</v>
      </c>
      <c r="H119" s="35">
        <f t="shared" si="26"/>
        <v>0</v>
      </c>
      <c r="I119" s="35">
        <f t="shared" si="26"/>
        <v>0</v>
      </c>
      <c r="J119" s="116"/>
      <c r="K119" s="117"/>
    </row>
    <row r="120" spans="1:11" ht="30.75" thickBot="1" x14ac:dyDescent="0.3">
      <c r="A120" s="141"/>
      <c r="B120" s="142"/>
      <c r="C120" s="142"/>
      <c r="D120" s="143"/>
      <c r="E120" s="3" t="s">
        <v>20</v>
      </c>
      <c r="F120" s="7">
        <f t="shared" ref="F120:I121" si="27">F72+F103</f>
        <v>1205.3</v>
      </c>
      <c r="G120" s="7">
        <f t="shared" si="27"/>
        <v>1205.3</v>
      </c>
      <c r="H120" s="7">
        <f t="shared" si="27"/>
        <v>0</v>
      </c>
      <c r="I120" s="7">
        <f t="shared" si="27"/>
        <v>0</v>
      </c>
      <c r="J120" s="116"/>
      <c r="K120" s="117"/>
    </row>
    <row r="121" spans="1:11" ht="30.75" thickBot="1" x14ac:dyDescent="0.3">
      <c r="A121" s="141"/>
      <c r="B121" s="142"/>
      <c r="C121" s="142"/>
      <c r="D121" s="143"/>
      <c r="E121" s="3" t="s">
        <v>21</v>
      </c>
      <c r="F121" s="7">
        <f t="shared" si="27"/>
        <v>456.2</v>
      </c>
      <c r="G121" s="7">
        <f t="shared" si="27"/>
        <v>456.2</v>
      </c>
      <c r="H121" s="7">
        <f t="shared" si="27"/>
        <v>0</v>
      </c>
      <c r="I121" s="7">
        <f t="shared" si="27"/>
        <v>0</v>
      </c>
      <c r="J121" s="116"/>
      <c r="K121" s="117"/>
    </row>
    <row r="122" spans="1:11" ht="45.75" thickBot="1" x14ac:dyDescent="0.3">
      <c r="A122" s="141"/>
      <c r="B122" s="142"/>
      <c r="C122" s="142"/>
      <c r="D122" s="143"/>
      <c r="E122" s="3" t="s">
        <v>44</v>
      </c>
      <c r="F122" s="39">
        <f>F105</f>
        <v>200</v>
      </c>
      <c r="G122" s="39">
        <f t="shared" ref="G122:I122" si="28">G105</f>
        <v>200</v>
      </c>
      <c r="H122" s="7">
        <f t="shared" si="28"/>
        <v>0</v>
      </c>
      <c r="I122" s="7">
        <f t="shared" si="28"/>
        <v>0</v>
      </c>
      <c r="J122" s="116"/>
      <c r="K122" s="117"/>
    </row>
    <row r="123" spans="1:11" ht="30.75" thickBot="1" x14ac:dyDescent="0.3">
      <c r="A123" s="141"/>
      <c r="B123" s="142"/>
      <c r="C123" s="142"/>
      <c r="D123" s="143"/>
      <c r="E123" s="3" t="s">
        <v>22</v>
      </c>
      <c r="F123" s="7">
        <f>F74+F106</f>
        <v>1256.4850000000001</v>
      </c>
      <c r="G123" s="7">
        <f>G74+G106</f>
        <v>1256.4850000000001</v>
      </c>
      <c r="H123" s="7">
        <f>H74+H106</f>
        <v>0</v>
      </c>
      <c r="I123" s="7">
        <f>I74+I106</f>
        <v>0</v>
      </c>
      <c r="J123" s="116"/>
      <c r="K123" s="117"/>
    </row>
    <row r="124" spans="1:11" ht="45.75" thickBot="1" x14ac:dyDescent="0.3">
      <c r="A124" s="141"/>
      <c r="B124" s="142"/>
      <c r="C124" s="142"/>
      <c r="D124" s="143"/>
      <c r="E124" s="3" t="s">
        <v>23</v>
      </c>
      <c r="F124" s="39">
        <f>F75</f>
        <v>186.99999999999997</v>
      </c>
      <c r="G124" s="39">
        <f>G75</f>
        <v>186.99999999999997</v>
      </c>
      <c r="H124" s="7">
        <f>H75</f>
        <v>0</v>
      </c>
      <c r="I124" s="7">
        <f>I75</f>
        <v>0</v>
      </c>
      <c r="J124" s="116"/>
      <c r="K124" s="117"/>
    </row>
    <row r="125" spans="1:11" ht="45.75" thickBot="1" x14ac:dyDescent="0.3">
      <c r="A125" s="141"/>
      <c r="B125" s="142"/>
      <c r="C125" s="142"/>
      <c r="D125" s="143"/>
      <c r="E125" s="3" t="s">
        <v>48</v>
      </c>
      <c r="F125" s="7">
        <f>F107</f>
        <v>1259.1790000000001</v>
      </c>
      <c r="G125" s="7">
        <f t="shared" ref="G125:I125" si="29">G107</f>
        <v>1259.1790000000001</v>
      </c>
      <c r="H125" s="7">
        <f t="shared" si="29"/>
        <v>0</v>
      </c>
      <c r="I125" s="7">
        <f t="shared" si="29"/>
        <v>0</v>
      </c>
      <c r="J125" s="116"/>
      <c r="K125" s="117"/>
    </row>
    <row r="126" spans="1:11" ht="15.75" thickBot="1" x14ac:dyDescent="0.3">
      <c r="A126" s="144"/>
      <c r="B126" s="145"/>
      <c r="C126" s="145"/>
      <c r="D126" s="146"/>
      <c r="E126" s="3" t="s">
        <v>46</v>
      </c>
      <c r="F126" s="7">
        <v>0</v>
      </c>
      <c r="G126" s="7">
        <v>0</v>
      </c>
      <c r="H126" s="7">
        <v>0</v>
      </c>
      <c r="I126" s="7">
        <v>0</v>
      </c>
      <c r="J126" s="118"/>
      <c r="K126" s="119"/>
    </row>
    <row r="127" spans="1:11" ht="45" customHeight="1" x14ac:dyDescent="0.25"/>
    <row r="128" spans="1:11" x14ac:dyDescent="0.25">
      <c r="A128" s="138" t="s">
        <v>96</v>
      </c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</row>
  </sheetData>
  <mergeCells count="121">
    <mergeCell ref="A128:K128"/>
    <mergeCell ref="J77:K88"/>
    <mergeCell ref="A125:D125"/>
    <mergeCell ref="A126:D126"/>
    <mergeCell ref="J116:K126"/>
    <mergeCell ref="A118:D118"/>
    <mergeCell ref="A120:D120"/>
    <mergeCell ref="A121:D121"/>
    <mergeCell ref="A122:D122"/>
    <mergeCell ref="A123:D123"/>
    <mergeCell ref="A124:D124"/>
    <mergeCell ref="A117:D117"/>
    <mergeCell ref="D87:D89"/>
    <mergeCell ref="A90:A91"/>
    <mergeCell ref="B90:B91"/>
    <mergeCell ref="C90:C91"/>
    <mergeCell ref="D90:D91"/>
    <mergeCell ref="A100:D108"/>
    <mergeCell ref="J92:K92"/>
    <mergeCell ref="J93:K93"/>
    <mergeCell ref="J90:K90"/>
    <mergeCell ref="J91:K91"/>
    <mergeCell ref="J89:K89"/>
    <mergeCell ref="D110:D111"/>
    <mergeCell ref="J110:K112"/>
    <mergeCell ref="A113:K113"/>
    <mergeCell ref="J114:K114"/>
    <mergeCell ref="J115:K115"/>
    <mergeCell ref="C51:C58"/>
    <mergeCell ref="D51:D58"/>
    <mergeCell ref="A82:A86"/>
    <mergeCell ref="B82:B86"/>
    <mergeCell ref="C82:C86"/>
    <mergeCell ref="D82:D86"/>
    <mergeCell ref="A87:A89"/>
    <mergeCell ref="B87:B89"/>
    <mergeCell ref="C87:C89"/>
    <mergeCell ref="A76:K76"/>
    <mergeCell ref="I54:I56"/>
    <mergeCell ref="A115:D115"/>
    <mergeCell ref="J73:K73"/>
    <mergeCell ref="J74:K74"/>
    <mergeCell ref="J75:K75"/>
    <mergeCell ref="B94:B96"/>
    <mergeCell ref="A94:A96"/>
    <mergeCell ref="C94:C96"/>
    <mergeCell ref="D94:D96"/>
    <mergeCell ref="J71:K71"/>
    <mergeCell ref="A116:D116"/>
    <mergeCell ref="B6:B8"/>
    <mergeCell ref="D6:D8"/>
    <mergeCell ref="E6:E8"/>
    <mergeCell ref="F6:J6"/>
    <mergeCell ref="F7:J7"/>
    <mergeCell ref="A112:D112"/>
    <mergeCell ref="A109:K109"/>
    <mergeCell ref="A110:A111"/>
    <mergeCell ref="B110:B111"/>
    <mergeCell ref="C110:C111"/>
    <mergeCell ref="J100:K108"/>
    <mergeCell ref="A77:A81"/>
    <mergeCell ref="B77:B81"/>
    <mergeCell ref="C77:C81"/>
    <mergeCell ref="E54:E56"/>
    <mergeCell ref="C28:C33"/>
    <mergeCell ref="D28:D33"/>
    <mergeCell ref="A34:A39"/>
    <mergeCell ref="B34:B39"/>
    <mergeCell ref="C34:C39"/>
    <mergeCell ref="D34:D39"/>
    <mergeCell ref="A10:A15"/>
    <mergeCell ref="D77:D81"/>
    <mergeCell ref="J72:K72"/>
    <mergeCell ref="A69:D75"/>
    <mergeCell ref="F54:F56"/>
    <mergeCell ref="G54:G56"/>
    <mergeCell ref="H54:H56"/>
    <mergeCell ref="A59:A63"/>
    <mergeCell ref="B59:B63"/>
    <mergeCell ref="C59:C63"/>
    <mergeCell ref="D59:D63"/>
    <mergeCell ref="A64:A66"/>
    <mergeCell ref="B64:B66"/>
    <mergeCell ref="C64:C66"/>
    <mergeCell ref="D64:D66"/>
    <mergeCell ref="A51:A58"/>
    <mergeCell ref="B51:B58"/>
    <mergeCell ref="D22:D27"/>
    <mergeCell ref="K10:K20"/>
    <mergeCell ref="A46:A50"/>
    <mergeCell ref="B46:B50"/>
    <mergeCell ref="C46:C50"/>
    <mergeCell ref="A28:A33"/>
    <mergeCell ref="B28:B33"/>
    <mergeCell ref="J69:K69"/>
    <mergeCell ref="J70:K70"/>
    <mergeCell ref="D46:D50"/>
    <mergeCell ref="B97:B99"/>
    <mergeCell ref="C97:C99"/>
    <mergeCell ref="D97:D99"/>
    <mergeCell ref="A97:A99"/>
    <mergeCell ref="J94:K99"/>
    <mergeCell ref="H1:K3"/>
    <mergeCell ref="B4:I4"/>
    <mergeCell ref="K6:K7"/>
    <mergeCell ref="A9:K9"/>
    <mergeCell ref="J8:K8"/>
    <mergeCell ref="A40:A45"/>
    <mergeCell ref="B40:B45"/>
    <mergeCell ref="C40:C45"/>
    <mergeCell ref="D40:D45"/>
    <mergeCell ref="A16:A21"/>
    <mergeCell ref="B16:B21"/>
    <mergeCell ref="C16:C21"/>
    <mergeCell ref="D16:D21"/>
    <mergeCell ref="A22:A27"/>
    <mergeCell ref="B10:B15"/>
    <mergeCell ref="C10:C15"/>
    <mergeCell ref="D10:D15"/>
    <mergeCell ref="B22:B27"/>
    <mergeCell ref="C22:C27"/>
  </mergeCells>
  <pageMargins left="0.59055118110236227" right="0.59055118110236227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2021-05-24T05:54:34Z</cp:lastPrinted>
  <dcterms:created xsi:type="dcterms:W3CDTF">2021-05-17T12:59:05Z</dcterms:created>
  <dcterms:modified xsi:type="dcterms:W3CDTF">2021-05-24T08:25:36Z</dcterms:modified>
</cp:coreProperties>
</file>